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sbno-my.sharepoint.com/personal/101070_dsb_no/Documents/AAKR (hkuser.dsb.nobrukere$)/DLE/Instruks 2026/"/>
    </mc:Choice>
  </mc:AlternateContent>
  <xr:revisionPtr revIDLastSave="0" documentId="8_{FAB0FA35-26BC-48CC-8FA2-45EE76DD5371}" xr6:coauthVersionLast="47" xr6:coauthVersionMax="47" xr10:uidLastSave="{00000000-0000-0000-0000-000000000000}"/>
  <bookViews>
    <workbookView xWindow="-110" yWindow="-110" windowWidth="19420" windowHeight="10420" tabRatio="760" firstSheet="2" xr2:uid="{00000000-000D-0000-FFFF-FFFF00000000}"/>
  </bookViews>
  <sheets>
    <sheet name="Plan og rapport" sheetId="1" r:id="rId1"/>
    <sheet name="Antall el-entreprenører" sheetId="2" r:id="rId2"/>
    <sheet name="Prosjekter" sheetId="5" r:id="rId3"/>
    <sheet name="Bruksanvisning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M53" i="1"/>
  <c r="E28" i="1"/>
  <c r="D15" i="1"/>
  <c r="D16" i="1"/>
  <c r="D17" i="1"/>
  <c r="D18" i="1"/>
  <c r="D19" i="1"/>
  <c r="D20" i="1"/>
  <c r="D31" i="1"/>
  <c r="J31" i="1" s="1"/>
  <c r="J14" i="1"/>
  <c r="J35" i="1"/>
  <c r="J34" i="1"/>
  <c r="J32" i="1"/>
  <c r="C27" i="5" s="1"/>
  <c r="J29" i="1"/>
  <c r="C24" i="5" s="1"/>
  <c r="J30" i="1"/>
  <c r="J33" i="1"/>
  <c r="C28" i="5" s="1"/>
  <c r="C30" i="5"/>
  <c r="J28" i="1"/>
  <c r="C23" i="5" s="1"/>
  <c r="J16" i="1"/>
  <c r="J17" i="1"/>
  <c r="J18" i="1"/>
  <c r="J19" i="1"/>
  <c r="J20" i="1"/>
  <c r="C15" i="5" s="1"/>
  <c r="J21" i="1"/>
  <c r="J22" i="1"/>
  <c r="J23" i="1"/>
  <c r="C18" i="5" s="1"/>
  <c r="J24" i="1"/>
  <c r="J25" i="1"/>
  <c r="J26" i="1"/>
  <c r="J27" i="1"/>
  <c r="J15" i="1"/>
  <c r="C10" i="5" s="1"/>
  <c r="D7" i="1"/>
  <c r="C14" i="5"/>
  <c r="C16" i="5"/>
  <c r="C17" i="5"/>
  <c r="C19" i="5"/>
  <c r="C20" i="5"/>
  <c r="C21" i="5"/>
  <c r="C22" i="5"/>
  <c r="C25" i="5"/>
  <c r="C29" i="5"/>
  <c r="F14" i="2"/>
  <c r="C36" i="1"/>
  <c r="D27" i="1"/>
  <c r="L22" i="1"/>
  <c r="M22" i="1" s="1"/>
  <c r="U22" i="1" s="1"/>
  <c r="V22" i="1" s="1"/>
  <c r="D22" i="1"/>
  <c r="D21" i="1"/>
  <c r="J51" i="1"/>
  <c r="J52" i="1"/>
  <c r="C12" i="5" l="1"/>
  <c r="H10" i="2" l="1"/>
  <c r="Q36" i="1"/>
  <c r="F41" i="5" l="1"/>
  <c r="F31" i="5"/>
  <c r="L12" i="1" l="1"/>
  <c r="L43" i="1" l="1"/>
  <c r="L44" i="1"/>
  <c r="L45" i="1"/>
  <c r="L46" i="1"/>
  <c r="L42" i="1"/>
  <c r="L14" i="1"/>
  <c r="L15" i="1"/>
  <c r="L16" i="1"/>
  <c r="L17" i="1"/>
  <c r="L18" i="1"/>
  <c r="L19" i="1"/>
  <c r="L20" i="1"/>
  <c r="L21" i="1"/>
  <c r="M21" i="1" s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13" i="1"/>
  <c r="H13" i="2" l="1"/>
  <c r="C37" i="5"/>
  <c r="C38" i="5"/>
  <c r="C39" i="5"/>
  <c r="C40" i="5"/>
  <c r="C36" i="5"/>
  <c r="H15" i="2"/>
  <c r="J54" i="1" s="1"/>
  <c r="M54" i="1" s="1"/>
  <c r="E39" i="5" l="1"/>
  <c r="E36" i="5"/>
  <c r="E37" i="5"/>
  <c r="E38" i="5"/>
  <c r="E40" i="5"/>
  <c r="C41" i="5"/>
  <c r="K47" i="1"/>
  <c r="M44" i="1"/>
  <c r="M45" i="1"/>
  <c r="M46" i="1"/>
  <c r="M43" i="1"/>
  <c r="M42" i="1"/>
  <c r="M52" i="1"/>
  <c r="M51" i="1"/>
  <c r="C54" i="1"/>
  <c r="U54" i="1" s="1"/>
  <c r="V54" i="1" s="1"/>
  <c r="H6" i="2"/>
  <c r="D8" i="2"/>
  <c r="E8" i="2"/>
  <c r="F8" i="2"/>
  <c r="C8" i="2"/>
  <c r="D9" i="2"/>
  <c r="E9" i="2"/>
  <c r="F9" i="2"/>
  <c r="C9" i="2"/>
  <c r="C50" i="1" l="1"/>
  <c r="J50" i="1" s="1"/>
  <c r="H8" i="2"/>
  <c r="M50" i="1" s="1"/>
  <c r="E41" i="5"/>
  <c r="H36" i="1"/>
  <c r="J47" i="1"/>
  <c r="O36" i="1"/>
  <c r="K36" i="1"/>
  <c r="R36" i="1"/>
  <c r="S36" i="1"/>
  <c r="M28" i="1" l="1"/>
  <c r="E23" i="5"/>
  <c r="U21" i="1"/>
  <c r="E16" i="5"/>
  <c r="M17" i="1"/>
  <c r="E12" i="5"/>
  <c r="M27" i="1"/>
  <c r="E22" i="5"/>
  <c r="E17" i="5"/>
  <c r="M20" i="1"/>
  <c r="E15" i="5"/>
  <c r="P36" i="1"/>
  <c r="F34" i="1" l="1"/>
  <c r="F32" i="1"/>
  <c r="E30" i="1"/>
  <c r="M30" i="1" l="1"/>
  <c r="E25" i="5"/>
  <c r="M34" i="1"/>
  <c r="E29" i="5"/>
  <c r="M32" i="1"/>
  <c r="E27" i="5"/>
  <c r="M55" i="1"/>
  <c r="U55" i="1" s="1"/>
  <c r="U52" i="1"/>
  <c r="U51" i="1"/>
  <c r="U43" i="1" l="1"/>
  <c r="U44" i="1"/>
  <c r="U45" i="1"/>
  <c r="U46" i="1"/>
  <c r="U42" i="1"/>
  <c r="R47" i="1" l="1"/>
  <c r="M47" i="1"/>
  <c r="V55" i="1" l="1"/>
  <c r="V43" i="1"/>
  <c r="V44" i="1"/>
  <c r="V45" i="1"/>
  <c r="V46" i="1"/>
  <c r="V42" i="1"/>
  <c r="H16" i="2" l="1"/>
  <c r="C11" i="5"/>
  <c r="D23" i="1"/>
  <c r="D24" i="1"/>
  <c r="D25" i="1"/>
  <c r="D26" i="1"/>
  <c r="F13" i="1"/>
  <c r="J13" i="1" s="1"/>
  <c r="F35" i="1"/>
  <c r="E33" i="1"/>
  <c r="F29" i="1"/>
  <c r="G14" i="1"/>
  <c r="C9" i="5" s="1"/>
  <c r="M13" i="1" l="1"/>
  <c r="U13" i="1" s="1"/>
  <c r="E8" i="5"/>
  <c r="M25" i="1"/>
  <c r="E20" i="5"/>
  <c r="E19" i="5"/>
  <c r="M24" i="1"/>
  <c r="M16" i="1"/>
  <c r="E11" i="5"/>
  <c r="M26" i="1"/>
  <c r="E21" i="5"/>
  <c r="E18" i="5"/>
  <c r="M23" i="1"/>
  <c r="U23" i="1" s="1"/>
  <c r="V23" i="1" s="1"/>
  <c r="E24" i="5"/>
  <c r="M29" i="1"/>
  <c r="M19" i="1"/>
  <c r="E14" i="5"/>
  <c r="M35" i="1"/>
  <c r="E30" i="5"/>
  <c r="E9" i="5"/>
  <c r="M14" i="1"/>
  <c r="U14" i="1" s="1"/>
  <c r="M33" i="1"/>
  <c r="E28" i="5"/>
  <c r="M18" i="1"/>
  <c r="E13" i="5"/>
  <c r="V52" i="1"/>
  <c r="V51" i="1"/>
  <c r="G36" i="1"/>
  <c r="U17" i="1" l="1"/>
  <c r="V17" i="1" s="1"/>
  <c r="U25" i="1"/>
  <c r="V25" i="1" s="1"/>
  <c r="V21" i="1"/>
  <c r="U27" i="1"/>
  <c r="V27" i="1" s="1"/>
  <c r="U16" i="1"/>
  <c r="V16" i="1" s="1"/>
  <c r="U26" i="1"/>
  <c r="V26" i="1" s="1"/>
  <c r="U18" i="1"/>
  <c r="V18" i="1" s="1"/>
  <c r="U19" i="1"/>
  <c r="V19" i="1" s="1"/>
  <c r="U20" i="1"/>
  <c r="V20" i="1" s="1"/>
  <c r="U24" i="1"/>
  <c r="V24" i="1" s="1"/>
  <c r="H9" i="2"/>
  <c r="H18" i="2" s="1"/>
  <c r="O12" i="1" l="1"/>
  <c r="O37" i="1" s="1"/>
  <c r="M37" i="1"/>
  <c r="U50" i="1"/>
  <c r="V50" i="1" s="1"/>
  <c r="U28" i="1"/>
  <c r="V28" i="1" s="1"/>
  <c r="V13" i="1"/>
  <c r="V14" i="1"/>
  <c r="Q12" i="1" l="1"/>
  <c r="U29" i="1"/>
  <c r="V29" i="1" s="1"/>
  <c r="U30" i="1"/>
  <c r="V30" i="1" s="1"/>
  <c r="M15" i="1" l="1"/>
  <c r="U15" i="1" s="1"/>
  <c r="V15" i="1" s="1"/>
  <c r="E10" i="5"/>
  <c r="U32" i="1"/>
  <c r="V32" i="1" s="1"/>
  <c r="U33" i="1" l="1"/>
  <c r="V33" i="1" s="1"/>
  <c r="U34" i="1" l="1"/>
  <c r="V34" i="1" s="1"/>
  <c r="U35" i="1" l="1"/>
  <c r="F36" i="1"/>
  <c r="V35" i="1" l="1"/>
  <c r="E36" i="1" l="1"/>
  <c r="C26" i="5"/>
  <c r="C31" i="5" s="1"/>
  <c r="M31" i="1" l="1"/>
  <c r="U31" i="1" s="1"/>
  <c r="E26" i="5"/>
  <c r="E31" i="5" s="1"/>
  <c r="J36" i="1"/>
  <c r="D36" i="1"/>
  <c r="M36" i="1" l="1"/>
  <c r="M39" i="1" s="1"/>
  <c r="V31" i="1" l="1"/>
  <c r="U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Marius Wormnæs</author>
    <author>Remvang Frode</author>
    <author>Wormnæs, Marius</author>
    <author>Marius Wormnæs</author>
    <author>Roy Halvorsen</author>
    <author>Torkildsen Annette</author>
  </authors>
  <commentList>
    <comment ref="D7" authorId="0" shapeId="0" xr:uid="{00000000-0006-0000-0000-000001000000}">
      <text>
        <r>
          <rPr>
            <sz val="16"/>
            <color indexed="81"/>
            <rFont val="Tahoma"/>
            <family val="2"/>
          </rPr>
          <t>Denne indikerer om det er angitt fratrekk av ressurser i tabellen på arket "Prosjekter".</t>
        </r>
      </text>
    </comment>
    <comment ref="L10" authorId="0" shapeId="0" xr:uid="{00000000-0006-0000-0000-000002000000}">
      <text>
        <r>
          <rPr>
            <sz val="16"/>
            <color indexed="81"/>
            <rFont val="Tahoma"/>
            <family val="2"/>
          </rPr>
          <t>Tallene i denne kolonnen kommer fra arket "Prosjekter".</t>
        </r>
      </text>
    </comment>
    <comment ref="M10" authorId="1" shapeId="0" xr:uid="{00000000-0006-0000-0000-000003000000}">
      <text>
        <r>
          <rPr>
            <sz val="16"/>
            <color indexed="81"/>
            <rFont val="Tahoma"/>
            <family val="2"/>
          </rPr>
          <t>Her summeres alle tilsynsobjekter med restansen fra foregående år.
Dette utgjør årets totale planlagte tilsynsaktivitet for DLE.</t>
        </r>
      </text>
    </comment>
    <comment ref="Q10" authorId="2" shapeId="0" xr:uid="{00000000-0006-0000-0000-000004000000}">
      <text>
        <r>
          <rPr>
            <sz val="14"/>
            <color indexed="81"/>
            <rFont val="Tahoma"/>
            <family val="2"/>
          </rPr>
          <t>Byggeplasskontroller kan fordeles på de ulike resultatområdene, men det er ikke nødvendig.</t>
        </r>
      </text>
    </comment>
    <comment ref="C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 Marius Wormnæs:</t>
        </r>
        <r>
          <rPr>
            <sz val="9"/>
            <color indexed="81"/>
            <rFont val="Tahoma"/>
            <family val="2"/>
          </rPr>
          <t xml:space="preserve">
Dette er antallet ved begynnelsen av året</t>
        </r>
      </text>
    </comment>
    <comment ref="O11" authorId="0" shapeId="0" xr:uid="{00000000-0006-0000-0000-000006000000}">
      <text>
        <r>
          <rPr>
            <sz val="16"/>
            <color indexed="81"/>
            <rFont val="Tahoma"/>
            <family val="2"/>
          </rPr>
          <t>Fordeling av utførte tilsyn gjøres på bakgrunn av risikovurdering.</t>
        </r>
      </text>
    </comment>
    <comment ref="D12" authorId="3" shapeId="0" xr:uid="{00000000-0006-0000-0000-000007000000}">
      <text>
        <r>
          <rPr>
            <sz val="16"/>
            <color indexed="81"/>
            <rFont val="Tahoma"/>
            <family val="2"/>
          </rPr>
          <t>Tilsynsobjekter som befinner seg i verneverdige bygninger skal settes i RG 1.</t>
        </r>
      </text>
    </comment>
    <comment ref="L12" authorId="0" shapeId="0" xr:uid="{00000000-0006-0000-0000-000008000000}">
      <text>
        <r>
          <rPr>
            <sz val="16"/>
            <color indexed="81"/>
            <rFont val="Tahoma"/>
            <family val="2"/>
          </rPr>
          <t>Denne indikerer om det er angitt fratrekk av ressurser i tabellen på arket "Prosjekter".</t>
        </r>
      </text>
    </comment>
    <comment ref="O12" authorId="4" shapeId="0" xr:uid="{00000000-0006-0000-0000-000009000000}">
      <text>
        <r>
          <rPr>
            <sz val="16"/>
            <color indexed="81"/>
            <rFont val="Tahoma"/>
            <family val="2"/>
          </rPr>
          <t xml:space="preserve">Dette tallet kommer fra entreprenøroversikten på ark 2. </t>
        </r>
      </text>
    </comment>
    <comment ref="Q12" authorId="2" shapeId="0" xr:uid="{00000000-0006-0000-0000-00000A000000}">
      <text>
        <r>
          <rPr>
            <sz val="14"/>
            <color indexed="81"/>
            <rFont val="Tahoma"/>
            <family val="2"/>
          </rPr>
          <t>Dette er 20 % av antall nyanlegg i celle O15.</t>
        </r>
      </text>
    </comment>
    <comment ref="B13" authorId="4" shapeId="0" xr:uid="{00000000-0006-0000-0000-00000B000000}">
      <text>
        <r>
          <rPr>
            <sz val="16"/>
            <color indexed="81"/>
            <rFont val="Tahoma"/>
            <family val="2"/>
          </rPr>
          <t>Leiligheter i boligblokker skal plasseres her.</t>
        </r>
      </text>
    </comment>
    <comment ref="D13" authorId="3" shapeId="0" xr:uid="{00000000-0006-0000-0000-00000C000000}">
      <text>
        <r>
          <rPr>
            <sz val="16"/>
            <color indexed="81"/>
            <rFont val="Tahoma"/>
            <family val="2"/>
          </rPr>
          <t>Boenheter som har særlig høy risiko, f.eks i verneverdige bygg, plasseres i RG 1.
20% av disse objektene skal underlegges tilsyn hvert år.</t>
        </r>
      </text>
    </comment>
    <comment ref="B25" authorId="4" shapeId="0" xr:uid="{00000000-0006-0000-0000-00000D000000}">
      <text>
        <r>
          <rPr>
            <sz val="16"/>
            <color indexed="81"/>
            <rFont val="Tahoma"/>
            <family val="2"/>
          </rPr>
          <t xml:space="preserve">Fellesanlegg i verneverdige bygg føres her.
Egne tilsynsobjekter i disse bygningene, f.eks boenheter eller restauranter, skal føres inn i sine respektive resultatområder med RG 1.
</t>
        </r>
      </text>
    </comment>
    <comment ref="B31" authorId="0" shapeId="0" xr:uid="{00000000-0006-0000-0000-00000E000000}">
      <text>
        <r>
          <rPr>
            <sz val="16"/>
            <color indexed="81"/>
            <rFont val="Tahoma"/>
            <family val="2"/>
          </rPr>
          <t>Disse skal fordeles mellom RG 1 og RG 3 avhengig av aktivitet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0000000-0006-0000-0000-00000F000000}">
      <text>
        <r>
          <rPr>
            <sz val="16"/>
            <color indexed="81"/>
            <rFont val="Tahoma"/>
            <family val="2"/>
          </rPr>
          <t xml:space="preserve">Antall driftsbygninger </t>
        </r>
        <r>
          <rPr>
            <b/>
            <sz val="16"/>
            <color indexed="81"/>
            <rFont val="Tahoma"/>
            <family val="2"/>
          </rPr>
          <t>uten</t>
        </r>
        <r>
          <rPr>
            <sz val="16"/>
            <color indexed="81"/>
            <rFont val="Tahoma"/>
            <family val="2"/>
          </rPr>
          <t xml:space="preserve"> risikoaktivitet føres inn her</t>
        </r>
      </text>
    </comment>
    <comment ref="B32" authorId="4" shapeId="0" xr:uid="{00000000-0006-0000-0000-000010000000}">
      <text>
        <r>
          <rPr>
            <sz val="16"/>
            <color indexed="81"/>
            <rFont val="Tahoma"/>
            <family val="2"/>
          </rPr>
          <t>SSB: Over 4 boenheter.
Verneverdige bygninger føres i rad 28.</t>
        </r>
      </text>
    </comment>
    <comment ref="B33" authorId="4" shapeId="0" xr:uid="{00000000-0006-0000-0000-000011000000}">
      <text>
        <r>
          <rPr>
            <sz val="16"/>
            <color indexed="81"/>
            <rFont val="Tahoma"/>
            <family val="2"/>
          </rPr>
          <t>Produksjon og bearbeiding av produkter.</t>
        </r>
      </text>
    </comment>
    <comment ref="M37" authorId="4" shapeId="0" xr:uid="{00000000-0006-0000-0000-000012000000}">
      <text>
        <r>
          <rPr>
            <sz val="16"/>
            <color indexed="81"/>
            <rFont val="Tahoma"/>
            <family val="2"/>
          </rPr>
          <t xml:space="preserve">Dette tallet kommer fra entreprenøroversikten på ark 2. 
</t>
        </r>
      </text>
    </comment>
    <comment ref="O37" authorId="0" shapeId="0" xr:uid="{00000000-0006-0000-0000-000013000000}">
      <text>
        <r>
          <rPr>
            <sz val="16"/>
            <color indexed="81"/>
            <rFont val="Tahoma"/>
            <family val="2"/>
          </rPr>
          <t>Har minimum antall nyanleggskontroller blitt utført?</t>
        </r>
      </text>
    </comment>
    <comment ref="J41" authorId="0" shapeId="0" xr:uid="{00000000-0006-0000-0000-000014000000}">
      <text>
        <r>
          <rPr>
            <sz val="16"/>
            <color indexed="81"/>
            <rFont val="Tahoma"/>
            <family val="2"/>
          </rPr>
          <t>Fylles inn manuelt</t>
        </r>
      </text>
    </comment>
    <comment ref="L41" authorId="0" shapeId="0" xr:uid="{00000000-0006-0000-0000-000015000000}">
      <text>
        <r>
          <rPr>
            <sz val="16"/>
            <color indexed="81"/>
            <rFont val="Tahoma"/>
            <family val="2"/>
          </rPr>
          <t>Tallene i denne kolonnen kommer fra arket "Prosjekter".</t>
        </r>
      </text>
    </comment>
    <comment ref="C50" authorId="4" shapeId="0" xr:uid="{00000000-0006-0000-0000-000016000000}">
      <text>
        <r>
          <rPr>
            <sz val="16"/>
            <color indexed="81"/>
            <rFont val="Tahoma"/>
            <family val="2"/>
          </rPr>
          <t>Dette tallet kommer fra oversikten på ark 2.  
Oppfølging av nye el-entreprenører skal skje i hht. instruks.</t>
        </r>
      </text>
    </comment>
    <comment ref="C54" authorId="0" shapeId="0" xr:uid="{00000000-0006-0000-0000-000017000000}">
      <text>
        <r>
          <rPr>
            <sz val="16"/>
            <color indexed="81"/>
            <rFont val="Tahoma"/>
            <family val="2"/>
          </rPr>
          <t>Dette tallet kommer fra oversikten på ark 2.  
Oppfølging av nye el-entreprenører skal skje i hht. instruks.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5" shapeId="0" xr:uid="{00000000-0006-0000-0000-000018000000}">
      <text>
        <r>
          <rPr>
            <sz val="16"/>
            <color indexed="81"/>
            <rFont val="Tahoma"/>
            <family val="2"/>
          </rPr>
          <t xml:space="preserve">Oppgis i avtalt timeverk. </t>
        </r>
      </text>
    </comment>
    <comment ref="C58" authorId="4" shapeId="0" xr:uid="{00000000-0006-0000-0000-000019000000}">
      <text>
        <r>
          <rPr>
            <sz val="16"/>
            <color indexed="81"/>
            <rFont val="Tahoma"/>
            <family val="2"/>
          </rPr>
          <t>Oppgis i antall anmeldelser</t>
        </r>
      </text>
    </comment>
    <comment ref="C59" authorId="4" shapeId="0" xr:uid="{00000000-0006-0000-0000-00001A000000}">
      <text>
        <r>
          <rPr>
            <sz val="16"/>
            <color indexed="81"/>
            <rFont val="Tahoma"/>
            <family val="2"/>
          </rPr>
          <t>Oppgis i antall frakoblinger</t>
        </r>
      </text>
    </comment>
    <comment ref="C60" authorId="4" shapeId="0" xr:uid="{00000000-0006-0000-0000-00001B000000}">
      <text>
        <r>
          <rPr>
            <sz val="16"/>
            <color indexed="81"/>
            <rFont val="Tahoma"/>
            <family val="2"/>
          </rPr>
          <t>Oppgis i antall brannutredninger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Marius Wormnæs</author>
  </authors>
  <commentList>
    <comment ref="D7" authorId="0" shapeId="0" xr:uid="{00000000-0006-0000-0200-000001000000}">
      <text>
        <r>
          <rPr>
            <sz val="16"/>
            <color indexed="81"/>
            <rFont val="Tahoma"/>
            <family val="2"/>
          </rPr>
          <t>Denne kolonnen fylles ut etter at prosjektet er godkjent av DSB.</t>
        </r>
      </text>
    </comment>
    <comment ref="F7" authorId="0" shapeId="0" xr:uid="{00000000-0006-0000-0200-000002000000}">
      <text>
        <r>
          <rPr>
            <sz val="16"/>
            <color indexed="81"/>
            <rFont val="Tahoma"/>
            <family val="2"/>
          </rPr>
          <t>Her skal DLE fylle inn antatt antall månedsverk som fratrekket i tilsynene tilsvarer. Disse månedsverkene skal brukes på de godkjente prosjektene.</t>
        </r>
      </text>
    </comment>
    <comment ref="D35" authorId="0" shapeId="0" xr:uid="{00000000-0006-0000-0200-000003000000}">
      <text>
        <r>
          <rPr>
            <sz val="16"/>
            <color indexed="81"/>
            <rFont val="Tahoma"/>
            <family val="2"/>
          </rPr>
          <t>Denne kolonnen fylles ut etter at prosjektet er godkjent av DSB.</t>
        </r>
      </text>
    </comment>
    <comment ref="F35" authorId="0" shapeId="0" xr:uid="{00000000-0006-0000-0200-000004000000}">
      <text>
        <r>
          <rPr>
            <sz val="16"/>
            <color indexed="81"/>
            <rFont val="Tahoma"/>
            <family val="2"/>
          </rPr>
          <t>Her skal DLE fylle inn antatt antall månedsverk som fratrekket i informasjon tilsvarer. Disse månedsverkene skal brukes på de godkjente prosjektene.</t>
        </r>
      </text>
    </comment>
  </commentList>
</comments>
</file>

<file path=xl/sharedStrings.xml><?xml version="1.0" encoding="utf-8"?>
<sst xmlns="http://schemas.openxmlformats.org/spreadsheetml/2006/main" count="189" uniqueCount="141">
  <si>
    <t>Tilsynsplan for DLE 2026 ved</t>
  </si>
  <si>
    <t>NAVN PÅ DITT DLE</t>
  </si>
  <si>
    <t>Ressurser</t>
  </si>
  <si>
    <t>Ressursoversikt</t>
  </si>
  <si>
    <t>Antall målepunkter i DLEs område</t>
  </si>
  <si>
    <t>Totalt antall tilsynsobjekter under DLE</t>
  </si>
  <si>
    <t>Er det registrert fratrekk av ressurser pga prosjekt? (Ja / Nei )</t>
  </si>
  <si>
    <t>Beregningsgrunnlag</t>
  </si>
  <si>
    <t>Planlagt tilsyn og informasjon</t>
  </si>
  <si>
    <t>Utført aktivitet</t>
  </si>
  <si>
    <t>Resultat og avvik</t>
  </si>
  <si>
    <t>Anlegg og virksomheter</t>
  </si>
  <si>
    <t>Fordeling i riskogrupper</t>
  </si>
  <si>
    <t>Antall meldte nyanlegg i løpet av 2025 (ref fel § 14)</t>
  </si>
  <si>
    <t>Beregnet antall tilsyn på eksisterende anlegg og virksomheter</t>
  </si>
  <si>
    <r>
      <t xml:space="preserve">Restanse fra foregående år føres inn i denne kolonnen
</t>
    </r>
    <r>
      <rPr>
        <sz val="11"/>
        <color rgb="FFFF0000"/>
        <rFont val="Calibri"/>
        <family val="2"/>
        <scheme val="minor"/>
      </rPr>
      <t>(maks +/- 5 % pr resultatområde)</t>
    </r>
  </si>
  <si>
    <t>Fratrekk av ressurser til prosjekt. Hentes automatisk fra tabellene i arket "Prosjekter".</t>
  </si>
  <si>
    <t>Antall tilsyn til gjennomføring i 2026</t>
  </si>
  <si>
    <t>Tilsyn med anlegg uten revisjon</t>
  </si>
  <si>
    <t>Byggeplass-kontroll</t>
  </si>
  <si>
    <t>Avvik mellom planlagt og utført (negative tall er overproduksjon)</t>
  </si>
  <si>
    <t>Er minimum  95 % av tilsyn gjennomført?
Evt restanse overføres til neste år.</t>
  </si>
  <si>
    <t>Merknader</t>
  </si>
  <si>
    <t>Tilsynsobjekt / resultatområde</t>
  </si>
  <si>
    <t>Antall tilsynsobjekter</t>
  </si>
  <si>
    <t xml:space="preserve"> Kontinuerlig oppdaterte risikovurderinger er grunnlag for endring av risikogruppe for objekter (ref ik-forskriften § 5). Skal begrunnes.</t>
  </si>
  <si>
    <t xml:space="preserve">Nyanlegg </t>
  </si>
  <si>
    <t>Ikke i en virksomhet</t>
  </si>
  <si>
    <t>Revisjon</t>
  </si>
  <si>
    <t>RG 1</t>
  </si>
  <si>
    <t>RG 2</t>
  </si>
  <si>
    <t>RG 3</t>
  </si>
  <si>
    <t>RG 4</t>
  </si>
  <si>
    <t>Bolighus / leiligheter</t>
  </si>
  <si>
    <t>Ikke aktuelt</t>
  </si>
  <si>
    <t>Hytter</t>
  </si>
  <si>
    <t>Sykehjem / aldershjem / helseinstitusjoner</t>
  </si>
  <si>
    <t>Sykehus</t>
  </si>
  <si>
    <t>Helsesentre</t>
  </si>
  <si>
    <t>Restauranter / diskotek</t>
  </si>
  <si>
    <t>Hoteller</t>
  </si>
  <si>
    <t>Forsamlingslokaler</t>
  </si>
  <si>
    <t>Bensinstasjoner</t>
  </si>
  <si>
    <t>Lakkeringsanlegg</t>
  </si>
  <si>
    <t>Andre anlegg i EX-område</t>
  </si>
  <si>
    <t>Campingplasser</t>
  </si>
  <si>
    <t>Verneverdige bygninger</t>
  </si>
  <si>
    <t>Trebearbeidende industri</t>
  </si>
  <si>
    <t>Barnehager / skoler</t>
  </si>
  <si>
    <t>Bil / -mek. Verksteder</t>
  </si>
  <si>
    <t>Gatelysanlegg</t>
  </si>
  <si>
    <t>Idrettsanlegg</t>
  </si>
  <si>
    <t>Driftsbygninger (med eller uten risikoaktivitet)</t>
  </si>
  <si>
    <t>Boligblokker (virksomhetstilsyn og fellesanlegg)</t>
  </si>
  <si>
    <t>Industrivirksomhet</t>
  </si>
  <si>
    <t>Annen næringsvirksomhet / bygg</t>
  </si>
  <si>
    <t>Diverse anlegg</t>
  </si>
  <si>
    <t>Sum kolonner</t>
  </si>
  <si>
    <t>Som utgangspunkt skal følgende andel av objektene i hver risikogruppe kontrolleres:</t>
  </si>
  <si>
    <t>Antall nyanlegg til kontroll:</t>
  </si>
  <si>
    <t>Total sum:</t>
  </si>
  <si>
    <t>Informasjon</t>
  </si>
  <si>
    <t>Planlagt antall timeverk</t>
  </si>
  <si>
    <t>Restanse fra foregående år</t>
  </si>
  <si>
    <t>Fratrekk av ressurser til prosjekt</t>
  </si>
  <si>
    <t>Antall timeverk som skal utføres i 2026</t>
  </si>
  <si>
    <t>Utført</t>
  </si>
  <si>
    <t>Elektrovirksomheter</t>
  </si>
  <si>
    <t>Informasjonsaktivitet planlegges i antall timeverk</t>
  </si>
  <si>
    <t>Montørmøter</t>
  </si>
  <si>
    <t>Skoleundervisning</t>
  </si>
  <si>
    <t>Hjemmehjelp / -sykepleie</t>
  </si>
  <si>
    <t>Andre målgrupper</t>
  </si>
  <si>
    <t>Elektro- virksomheter</t>
  </si>
  <si>
    <t>Antall virksomheter</t>
  </si>
  <si>
    <t>Planlagt antall revisjoner</t>
  </si>
  <si>
    <t>Antall revisjoner</t>
  </si>
  <si>
    <t>35 % av disse skal revideres hvert år</t>
  </si>
  <si>
    <t>Rådgivende / prosjekterende</t>
  </si>
  <si>
    <t>Elektroreparatører</t>
  </si>
  <si>
    <t>Andre virksomheter registrert i elvirksomhetsregisteret</t>
  </si>
  <si>
    <t>Utenlandske elektrovirksomheter</t>
  </si>
  <si>
    <t>Antall revisjoner er avhengig av risikovurdering, men må minst tilsvare 35 %. NB! Alle nyanlegg skal kontrolleres.</t>
  </si>
  <si>
    <t>Omsetning av elektrisk utstyr (markedskontroll)</t>
  </si>
  <si>
    <t>Utvalgte DLE utfører primært denne aktiviteten</t>
  </si>
  <si>
    <t>IPA</t>
  </si>
  <si>
    <t>Antall foregående år</t>
  </si>
  <si>
    <t>Anmeldelse politi</t>
  </si>
  <si>
    <t>Ressurser avsettes basert på erfaring fra foregående år. Aktivitetene styres etter behov og beskrives i årsberetning.</t>
  </si>
  <si>
    <t xml:space="preserve"> </t>
  </si>
  <si>
    <t>Frakobling av anlegg / bekymringsmelding</t>
  </si>
  <si>
    <t>Bistand brannutredning</t>
  </si>
  <si>
    <t>Fargekoder</t>
  </si>
  <si>
    <t>Tilsynstyper /aktivitet</t>
  </si>
  <si>
    <t>Ren anleggskontroll</t>
  </si>
  <si>
    <t>Nyanlegg (0-1 år) og byggeplasskontroll</t>
  </si>
  <si>
    <t>Virksomhetstilsyn og kontroll av midlertidige anlegg</t>
  </si>
  <si>
    <t>Revisjon, brevkontroll og markedskontroll</t>
  </si>
  <si>
    <t>Planlagte aktiviteter</t>
  </si>
  <si>
    <t>Oversikt over el-entreprenører</t>
  </si>
  <si>
    <t>Norske virksomheter med aktivitet i DLEs område</t>
  </si>
  <si>
    <t>Sum:</t>
  </si>
  <si>
    <t>Kommentarer:</t>
  </si>
  <si>
    <t>Størrelse på virksomheten i antall ansatte</t>
  </si>
  <si>
    <t>0-10</t>
  </si>
  <si>
    <t>11-25</t>
  </si>
  <si>
    <t>26-100</t>
  </si>
  <si>
    <t>101 +</t>
  </si>
  <si>
    <t>Antall virksomheter av hver størrelse</t>
  </si>
  <si>
    <t>Overføres til C50 i plan og rapport.</t>
  </si>
  <si>
    <t>Verifikasjoner pr. virksomhet</t>
  </si>
  <si>
    <t>Antall revisjoner (min 35 %)</t>
  </si>
  <si>
    <t>Overføres til J50 i plan og rapport.</t>
  </si>
  <si>
    <t>Antall verifikasjoner</t>
  </si>
  <si>
    <t>}</t>
  </si>
  <si>
    <t>Den største av disse to verdiene legges til grunn for antall verifikasjoner av norske virksomheter.</t>
  </si>
  <si>
    <t>Antall forventede nyanlegg utført av installatører fra andre områder:</t>
  </si>
  <si>
    <t>( x 10 % = )</t>
  </si>
  <si>
    <t>Utenlandske virksomheter med aktivitet i DLEs område</t>
  </si>
  <si>
    <t>Antall utenlandske virksomheter</t>
  </si>
  <si>
    <t>Overføres til C53 i plan og rapport.</t>
  </si>
  <si>
    <t>Den største av disse to verdiene legges til grunn for antall revisjoner.
Overføres til J53 i plan og rapport.</t>
  </si>
  <si>
    <t>Antall planlagte revisjoner, dersom dette overstiger 35 %</t>
  </si>
  <si>
    <t>Antall forventede nyanlegg utført av utenlandske installatører</t>
  </si>
  <si>
    <t>NB! Alle nyanlegg utført av utenlandske virksomheter skal kontrolleres.</t>
  </si>
  <si>
    <t>Verifikasjoner totalt:</t>
  </si>
  <si>
    <t>Sum av verifikasjoner av anlegg fra norske og utenlandske virksomheter.
Fordeles på korrekt objekt i kolonne O "utført aktivitet",  og nyanlegg M37 i plan og rapport.</t>
  </si>
  <si>
    <t>Oversikt over prosjekter og ressurser</t>
  </si>
  <si>
    <t>NB! Det skal ikke fylles inn verdier i dette arket før eventuelle prosjekter har blitt godkjent av DSB.</t>
  </si>
  <si>
    <t>Fratrekk i tilsynsvirksomhet</t>
  </si>
  <si>
    <t>Planlagt antall tilsyn</t>
  </si>
  <si>
    <t>Antall tilsyn som er trukket fra</t>
  </si>
  <si>
    <t>Fratrekk regnet om til månedsverk</t>
  </si>
  <si>
    <t>Navn på prosjekt:</t>
  </si>
  <si>
    <t>Antall planlagte månedsverk:</t>
  </si>
  <si>
    <t>Antall utførte månedsverk:</t>
  </si>
  <si>
    <t>Fratrekk i informasjonsvirksomhet</t>
  </si>
  <si>
    <t>Antall timeverk som er trukket fra</t>
  </si>
  <si>
    <t>Elektroentreprenører</t>
  </si>
  <si>
    <t>Verifikasjoner / anleggskontroller</t>
  </si>
  <si>
    <t xml:space="preserve">Virksomhetstilsyn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</si>
</sst>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indexed="81"/>
      <name val="Tahoma"/>
      <family val="2"/>
    </font>
    <font>
      <sz val="11"/>
      <color rgb="FF0070C0"/>
      <name val="Calibri"/>
      <family val="2"/>
      <scheme val="minor"/>
    </font>
    <font>
      <b/>
      <sz val="16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28"/>
      <color theme="1"/>
      <name val="Calibri"/>
      <family val="2"/>
    </font>
    <font>
      <sz val="28"/>
      <color theme="1"/>
      <name val="Calibri"/>
      <family val="2"/>
      <scheme val="minor"/>
    </font>
    <font>
      <sz val="14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499984740745262"/>
        <bgColor theme="0" tint="-0.14993743705557422"/>
      </patternFill>
    </fill>
    <fill>
      <patternFill patternType="solid">
        <fgColor theme="7" tint="0.59999389629810485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0504D"/>
        <bgColor indexed="64"/>
      </patternFill>
    </fill>
    <fill>
      <patternFill patternType="solid">
        <fgColor rgb="FF00B0F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4" fillId="0" borderId="0" xfId="0" applyFont="1"/>
    <xf numFmtId="0" fontId="0" fillId="8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8" borderId="22" xfId="0" applyFill="1" applyBorder="1"/>
    <xf numFmtId="0" fontId="0" fillId="6" borderId="22" xfId="0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8" borderId="56" xfId="0" applyFill="1" applyBorder="1"/>
    <xf numFmtId="0" fontId="0" fillId="12" borderId="53" xfId="0" applyFill="1" applyBorder="1"/>
    <xf numFmtId="0" fontId="3" fillId="0" borderId="64" xfId="0" applyFont="1" applyBorder="1"/>
    <xf numFmtId="0" fontId="11" fillId="0" borderId="0" xfId="0" applyFont="1"/>
    <xf numFmtId="0" fontId="13" fillId="0" borderId="0" xfId="0" applyFont="1"/>
    <xf numFmtId="3" fontId="0" fillId="10" borderId="11" xfId="0" applyNumberFormat="1" applyFill="1" applyBorder="1" applyAlignment="1" applyProtection="1">
      <alignment horizontal="right" vertical="center" wrapText="1"/>
      <protection locked="0"/>
    </xf>
    <xf numFmtId="3" fontId="0" fillId="10" borderId="8" xfId="0" applyNumberFormat="1" applyFill="1" applyBorder="1" applyAlignment="1" applyProtection="1">
      <alignment horizontal="right" vertical="center" wrapText="1"/>
      <protection locked="0"/>
    </xf>
    <xf numFmtId="3" fontId="0" fillId="10" borderId="2" xfId="0" applyNumberFormat="1" applyFill="1" applyBorder="1" applyAlignment="1" applyProtection="1">
      <alignment horizontal="right" vertical="center" wrapText="1"/>
      <protection locked="0"/>
    </xf>
    <xf numFmtId="3" fontId="0" fillId="10" borderId="35" xfId="0" applyNumberFormat="1" applyFill="1" applyBorder="1" applyAlignment="1" applyProtection="1">
      <alignment horizontal="right" vertical="center" wrapText="1"/>
      <protection locked="0"/>
    </xf>
    <xf numFmtId="3" fontId="0" fillId="5" borderId="50" xfId="0" applyNumberFormat="1" applyFill="1" applyBorder="1" applyAlignment="1">
      <alignment horizontal="right" vertical="center"/>
    </xf>
    <xf numFmtId="3" fontId="0" fillId="5" borderId="24" xfId="0" applyNumberFormat="1" applyFill="1" applyBorder="1" applyAlignment="1">
      <alignment horizontal="right" vertical="center"/>
    </xf>
    <xf numFmtId="3" fontId="0" fillId="5" borderId="11" xfId="0" applyNumberFormat="1" applyFill="1" applyBorder="1" applyAlignment="1">
      <alignment horizontal="right" vertical="center"/>
    </xf>
    <xf numFmtId="3" fontId="0" fillId="5" borderId="8" xfId="0" applyNumberForma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5" borderId="35" xfId="0" applyNumberFormat="1" applyFill="1" applyBorder="1" applyAlignment="1">
      <alignment horizontal="right" vertical="center"/>
    </xf>
    <xf numFmtId="3" fontId="0" fillId="0" borderId="55" xfId="0" applyNumberFormat="1" applyBorder="1" applyAlignment="1" applyProtection="1">
      <alignment horizontal="right" vertical="center"/>
      <protection locked="0"/>
    </xf>
    <xf numFmtId="3" fontId="3" fillId="0" borderId="65" xfId="0" applyNumberFormat="1" applyFont="1" applyBorder="1" applyAlignment="1">
      <alignment horizontal="right" vertical="center"/>
    </xf>
    <xf numFmtId="3" fontId="3" fillId="10" borderId="66" xfId="0" applyNumberFormat="1" applyFont="1" applyFill="1" applyBorder="1" applyAlignment="1">
      <alignment horizontal="right" vertical="center"/>
    </xf>
    <xf numFmtId="3" fontId="3" fillId="10" borderId="45" xfId="0" applyNumberFormat="1" applyFont="1" applyFill="1" applyBorder="1" applyAlignment="1">
      <alignment horizontal="right" vertical="center"/>
    </xf>
    <xf numFmtId="3" fontId="3" fillId="10" borderId="65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6" xfId="0" applyBorder="1" applyAlignment="1">
      <alignment vertical="center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40" xfId="0" applyNumberFormat="1" applyBorder="1" applyAlignment="1" applyProtection="1">
      <alignment horizontal="center" vertical="center"/>
      <protection locked="0"/>
    </xf>
    <xf numFmtId="0" fontId="3" fillId="0" borderId="66" xfId="0" applyFont="1" applyBorder="1" applyAlignment="1">
      <alignment vertical="center"/>
    </xf>
    <xf numFmtId="0" fontId="0" fillId="7" borderId="56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0" borderId="26" xfId="0" applyBorder="1" applyAlignment="1">
      <alignment vertical="center"/>
    </xf>
    <xf numFmtId="3" fontId="3" fillId="9" borderId="68" xfId="0" applyNumberFormat="1" applyFont="1" applyFill="1" applyBorder="1" applyAlignment="1">
      <alignment horizontal="center" vertical="center"/>
    </xf>
    <xf numFmtId="3" fontId="5" fillId="0" borderId="59" xfId="0" applyNumberFormat="1" applyFont="1" applyBorder="1" applyAlignment="1" applyProtection="1">
      <alignment horizontal="right" vertical="center"/>
      <protection locked="0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5" fillId="0" borderId="29" xfId="0" applyNumberFormat="1" applyFont="1" applyBorder="1" applyAlignment="1" applyProtection="1">
      <alignment horizontal="right" vertical="center"/>
      <protection locked="0"/>
    </xf>
    <xf numFmtId="3" fontId="0" fillId="5" borderId="58" xfId="0" applyNumberFormat="1" applyFill="1" applyBorder="1" applyAlignment="1" applyProtection="1">
      <alignment horizontal="right" vertical="center" wrapText="1"/>
      <protection locked="0"/>
    </xf>
    <xf numFmtId="3" fontId="0" fillId="0" borderId="59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  <xf numFmtId="3" fontId="0" fillId="9" borderId="60" xfId="0" applyNumberFormat="1" applyFill="1" applyBorder="1" applyAlignment="1">
      <alignment horizontal="center" vertical="center"/>
    </xf>
    <xf numFmtId="3" fontId="0" fillId="9" borderId="23" xfId="0" applyNumberForma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3" fillId="9" borderId="74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0" fillId="0" borderId="1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3" fontId="3" fillId="0" borderId="64" xfId="0" applyNumberFormat="1" applyFont="1" applyBorder="1" applyAlignment="1">
      <alignment horizontal="center" vertical="center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3" fillId="0" borderId="66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Protection="1">
      <protection locked="0"/>
    </xf>
    <xf numFmtId="3" fontId="0" fillId="0" borderId="61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69" xfId="0" applyNumberFormat="1" applyBorder="1" applyAlignment="1">
      <alignment horizontal="center" vertical="center"/>
    </xf>
    <xf numFmtId="1" fontId="0" fillId="7" borderId="56" xfId="0" applyNumberFormat="1" applyFill="1" applyBorder="1" applyAlignment="1">
      <alignment horizontal="center" vertical="center"/>
    </xf>
    <xf numFmtId="1" fontId="0" fillId="7" borderId="20" xfId="0" applyNumberFormat="1" applyFill="1" applyBorder="1" applyAlignment="1">
      <alignment horizontal="center" vertical="center"/>
    </xf>
    <xf numFmtId="1" fontId="0" fillId="7" borderId="69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3" fontId="0" fillId="9" borderId="41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 applyProtection="1">
      <alignment horizontal="right" vertical="center" wrapText="1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" fontId="0" fillId="10" borderId="24" xfId="0" applyNumberFormat="1" applyFill="1" applyBorder="1" applyAlignment="1" applyProtection="1">
      <alignment horizontal="right" vertical="center" wrapText="1"/>
      <protection locked="0"/>
    </xf>
    <xf numFmtId="3" fontId="0" fillId="10" borderId="40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3" fontId="0" fillId="0" borderId="31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46" xfId="0" applyBorder="1" applyAlignment="1">
      <alignment vertical="center"/>
    </xf>
    <xf numFmtId="1" fontId="0" fillId="2" borderId="59" xfId="0" applyNumberFormat="1" applyFill="1" applyBorder="1" applyAlignment="1" applyProtection="1">
      <alignment horizontal="right" vertical="center"/>
      <protection locked="0"/>
    </xf>
    <xf numFmtId="1" fontId="0" fillId="2" borderId="21" xfId="0" applyNumberFormat="1" applyFill="1" applyBorder="1" applyAlignment="1" applyProtection="1">
      <alignment horizontal="right" vertical="center"/>
      <protection locked="0"/>
    </xf>
    <xf numFmtId="1" fontId="0" fillId="2" borderId="47" xfId="0" applyNumberFormat="1" applyFill="1" applyBorder="1" applyAlignment="1" applyProtection="1">
      <alignment horizontal="right" vertical="center"/>
      <protection locked="0"/>
    </xf>
    <xf numFmtId="3" fontId="3" fillId="2" borderId="68" xfId="0" applyNumberFormat="1" applyFont="1" applyFill="1" applyBorder="1" applyAlignment="1">
      <alignment horizontal="right" vertical="center"/>
    </xf>
    <xf numFmtId="3" fontId="0" fillId="5" borderId="56" xfId="0" applyNumberFormat="1" applyFill="1" applyBorder="1" applyAlignment="1">
      <alignment horizontal="right" vertical="center"/>
    </xf>
    <xf numFmtId="3" fontId="0" fillId="0" borderId="9" xfId="0" applyNumberFormat="1" applyBorder="1" applyAlignment="1" applyProtection="1">
      <alignment horizontal="right" vertical="center"/>
      <protection locked="0"/>
    </xf>
    <xf numFmtId="3" fontId="3" fillId="5" borderId="66" xfId="0" applyNumberFormat="1" applyFont="1" applyFill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/>
    </xf>
    <xf numFmtId="3" fontId="0" fillId="9" borderId="47" xfId="0" applyNumberFormat="1" applyFill="1" applyBorder="1" applyAlignment="1">
      <alignment horizontal="right" vertical="center"/>
    </xf>
    <xf numFmtId="3" fontId="0" fillId="9" borderId="44" xfId="0" applyNumberFormat="1" applyFill="1" applyBorder="1" applyAlignment="1">
      <alignment horizontal="right" vertical="center"/>
    </xf>
    <xf numFmtId="3" fontId="0" fillId="9" borderId="23" xfId="0" applyNumberFormat="1" applyFill="1" applyBorder="1" applyAlignment="1">
      <alignment horizontal="right" vertical="center"/>
    </xf>
    <xf numFmtId="3" fontId="0" fillId="9" borderId="21" xfId="0" applyNumberFormat="1" applyFill="1" applyBorder="1" applyAlignment="1">
      <alignment horizontal="right" vertical="center"/>
    </xf>
    <xf numFmtId="3" fontId="0" fillId="9" borderId="55" xfId="0" applyNumberFormat="1" applyFill="1" applyBorder="1" applyAlignment="1">
      <alignment horizontal="right" vertical="center"/>
    </xf>
    <xf numFmtId="3" fontId="3" fillId="9" borderId="59" xfId="0" applyNumberFormat="1" applyFont="1" applyFill="1" applyBorder="1" applyAlignment="1">
      <alignment horizontal="right" vertical="center"/>
    </xf>
    <xf numFmtId="3" fontId="7" fillId="14" borderId="78" xfId="0" applyNumberFormat="1" applyFont="1" applyFill="1" applyBorder="1" applyAlignment="1">
      <alignment horizontal="right" vertical="center"/>
    </xf>
    <xf numFmtId="3" fontId="0" fillId="14" borderId="26" xfId="0" applyNumberFormat="1" applyFill="1" applyBorder="1" applyAlignment="1">
      <alignment horizontal="right" vertical="center"/>
    </xf>
    <xf numFmtId="3" fontId="0" fillId="2" borderId="56" xfId="0" applyNumberFormat="1" applyFill="1" applyBorder="1" applyAlignment="1" applyProtection="1">
      <alignment horizontal="right" vertical="center"/>
      <protection locked="0"/>
    </xf>
    <xf numFmtId="3" fontId="0" fillId="2" borderId="22" xfId="0" applyNumberFormat="1" applyFill="1" applyBorder="1" applyAlignment="1" applyProtection="1">
      <alignment horizontal="right" vertical="center"/>
      <protection locked="0"/>
    </xf>
    <xf numFmtId="3" fontId="0" fillId="2" borderId="20" xfId="0" applyNumberFormat="1" applyFill="1" applyBorder="1" applyAlignment="1" applyProtection="1">
      <alignment horizontal="right" vertical="center"/>
      <protection locked="0"/>
    </xf>
    <xf numFmtId="3" fontId="0" fillId="2" borderId="53" xfId="0" applyNumberFormat="1" applyFill="1" applyBorder="1" applyAlignment="1" applyProtection="1">
      <alignment horizontal="right" vertical="center"/>
      <protection locked="0"/>
    </xf>
    <xf numFmtId="3" fontId="3" fillId="2" borderId="66" xfId="0" applyNumberFormat="1" applyFont="1" applyFill="1" applyBorder="1" applyAlignment="1">
      <alignment horizontal="right" vertical="center"/>
    </xf>
    <xf numFmtId="3" fontId="0" fillId="8" borderId="57" xfId="0" applyNumberFormat="1" applyFill="1" applyBorder="1" applyAlignment="1" applyProtection="1">
      <alignment horizontal="right" vertical="center"/>
      <protection locked="0"/>
    </xf>
    <xf numFmtId="3" fontId="0" fillId="8" borderId="24" xfId="0" applyNumberFormat="1" applyFill="1" applyBorder="1" applyAlignment="1" applyProtection="1">
      <alignment horizontal="right" vertical="center"/>
      <protection locked="0"/>
    </xf>
    <xf numFmtId="3" fontId="0" fillId="6" borderId="23" xfId="0" applyNumberFormat="1" applyFill="1" applyBorder="1" applyAlignment="1" applyProtection="1">
      <alignment horizontal="right" vertical="center"/>
      <protection locked="0"/>
    </xf>
    <xf numFmtId="3" fontId="0" fillId="6" borderId="44" xfId="0" applyNumberFormat="1" applyFill="1" applyBorder="1" applyAlignment="1" applyProtection="1">
      <alignment horizontal="right" vertical="center"/>
      <protection locked="0"/>
    </xf>
    <xf numFmtId="3" fontId="3" fillId="8" borderId="65" xfId="0" applyNumberFormat="1" applyFont="1" applyFill="1" applyBorder="1" applyAlignment="1">
      <alignment horizontal="right" vertical="center"/>
    </xf>
    <xf numFmtId="3" fontId="3" fillId="6" borderId="45" xfId="0" applyNumberFormat="1" applyFont="1" applyFill="1" applyBorder="1" applyAlignment="1">
      <alignment horizontal="right" vertical="center"/>
    </xf>
    <xf numFmtId="3" fontId="3" fillId="6" borderId="68" xfId="0" applyNumberFormat="1" applyFont="1" applyFill="1" applyBorder="1" applyAlignment="1">
      <alignment horizontal="right" vertical="center"/>
    </xf>
    <xf numFmtId="3" fontId="0" fillId="13" borderId="40" xfId="0" applyNumberFormat="1" applyFill="1" applyBorder="1" applyAlignment="1" applyProtection="1">
      <alignment horizontal="right" vertical="center"/>
      <protection locked="0"/>
    </xf>
    <xf numFmtId="3" fontId="0" fillId="8" borderId="56" xfId="0" applyNumberFormat="1" applyFill="1" applyBorder="1" applyAlignment="1">
      <alignment horizontal="right" vertical="center"/>
    </xf>
    <xf numFmtId="3" fontId="0" fillId="8" borderId="20" xfId="0" applyNumberFormat="1" applyFill="1" applyBorder="1" applyAlignment="1">
      <alignment horizontal="right" vertical="center"/>
    </xf>
    <xf numFmtId="3" fontId="0" fillId="6" borderId="22" xfId="0" applyNumberFormat="1" applyFill="1" applyBorder="1" applyAlignment="1">
      <alignment horizontal="right" vertical="center"/>
    </xf>
    <xf numFmtId="3" fontId="3" fillId="0" borderId="66" xfId="0" applyNumberFormat="1" applyFont="1" applyBorder="1" applyAlignment="1">
      <alignment horizontal="right" vertical="center"/>
    </xf>
    <xf numFmtId="0" fontId="0" fillId="0" borderId="50" xfId="0" applyBorder="1" applyAlignment="1">
      <alignment vertical="center"/>
    </xf>
    <xf numFmtId="3" fontId="0" fillId="9" borderId="15" xfId="0" applyNumberFormat="1" applyFill="1" applyBorder="1" applyAlignment="1">
      <alignment horizontal="center" vertical="center"/>
    </xf>
    <xf numFmtId="0" fontId="0" fillId="0" borderId="82" xfId="0" applyBorder="1"/>
    <xf numFmtId="0" fontId="8" fillId="0" borderId="0" xfId="0" applyFont="1"/>
    <xf numFmtId="0" fontId="3" fillId="0" borderId="0" xfId="0" applyFont="1"/>
    <xf numFmtId="0" fontId="0" fillId="0" borderId="7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3" fontId="3" fillId="9" borderId="7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textRotation="90" wrapText="1"/>
    </xf>
    <xf numFmtId="0" fontId="0" fillId="7" borderId="26" xfId="0" applyFill="1" applyBorder="1" applyAlignment="1">
      <alignment vertical="center"/>
    </xf>
    <xf numFmtId="3" fontId="0" fillId="0" borderId="46" xfId="0" applyNumberForma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3" fontId="0" fillId="0" borderId="49" xfId="0" applyNumberFormat="1" applyBorder="1" applyAlignment="1" applyProtection="1">
      <alignment horizontal="center" vertical="center"/>
      <protection locked="0"/>
    </xf>
    <xf numFmtId="3" fontId="3" fillId="0" borderId="68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 applyProtection="1">
      <alignment horizontal="center" vertical="center"/>
      <protection locked="0"/>
    </xf>
    <xf numFmtId="3" fontId="5" fillId="0" borderId="57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 applyProtection="1">
      <alignment horizontal="center" vertical="center"/>
      <protection locked="0"/>
    </xf>
    <xf numFmtId="0" fontId="3" fillId="0" borderId="79" xfId="0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3" fontId="0" fillId="9" borderId="59" xfId="0" applyNumberFormat="1" applyFill="1" applyBorder="1" applyAlignment="1">
      <alignment horizontal="right" vertical="center"/>
    </xf>
    <xf numFmtId="9" fontId="0" fillId="0" borderId="8" xfId="0" applyNumberFormat="1" applyBorder="1" applyAlignment="1">
      <alignment horizontal="center" vertical="center"/>
    </xf>
    <xf numFmtId="3" fontId="0" fillId="9" borderId="28" xfId="0" applyNumberFormat="1" applyFill="1" applyBorder="1" applyAlignment="1">
      <alignment horizontal="right" vertical="center"/>
    </xf>
    <xf numFmtId="0" fontId="0" fillId="0" borderId="80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4" xfId="0" applyBorder="1" applyAlignment="1">
      <alignment vertical="center"/>
    </xf>
    <xf numFmtId="3" fontId="0" fillId="9" borderId="28" xfId="0" applyNumberFormat="1" applyFill="1" applyBorder="1" applyAlignment="1">
      <alignment horizontal="center" vertical="center"/>
    </xf>
    <xf numFmtId="3" fontId="0" fillId="9" borderId="59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0" fillId="0" borderId="56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0" fillId="8" borderId="53" xfId="0" applyFill="1" applyBorder="1"/>
    <xf numFmtId="0" fontId="0" fillId="0" borderId="22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9" fontId="0" fillId="0" borderId="51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0" borderId="50" xfId="0" applyNumberFormat="1" applyBorder="1" applyAlignment="1" applyProtection="1">
      <alignment horizontal="center" vertical="center"/>
      <protection locked="0"/>
    </xf>
    <xf numFmtId="9" fontId="0" fillId="0" borderId="27" xfId="0" applyNumberFormat="1" applyBorder="1" applyAlignment="1" applyProtection="1">
      <alignment horizontal="center" vertical="center"/>
      <protection locked="0"/>
    </xf>
    <xf numFmtId="1" fontId="0" fillId="5" borderId="8" xfId="0" applyNumberFormat="1" applyFill="1" applyBorder="1" applyAlignment="1" applyProtection="1">
      <alignment horizontal="right"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19" xfId="0" applyFill="1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49" fontId="0" fillId="10" borderId="50" xfId="0" applyNumberFormat="1" applyFill="1" applyBorder="1" applyAlignment="1">
      <alignment horizontal="center" vertical="center"/>
    </xf>
    <xf numFmtId="49" fontId="0" fillId="10" borderId="50" xfId="0" quotePrefix="1" applyNumberFormat="1" applyFill="1" applyBorder="1" applyAlignment="1">
      <alignment horizontal="center" vertical="center"/>
    </xf>
    <xf numFmtId="1" fontId="0" fillId="10" borderId="35" xfId="0" applyNumberFormat="1" applyFill="1" applyBorder="1" applyAlignment="1">
      <alignment horizontal="right" vertical="center"/>
    </xf>
    <xf numFmtId="0" fontId="3" fillId="10" borderId="0" xfId="0" applyFont="1" applyFill="1" applyAlignment="1">
      <alignment vertical="center"/>
    </xf>
    <xf numFmtId="0" fontId="0" fillId="10" borderId="50" xfId="0" applyFill="1" applyBorder="1" applyAlignment="1">
      <alignment horizontal="right" vertical="center"/>
    </xf>
    <xf numFmtId="0" fontId="0" fillId="10" borderId="0" xfId="0" applyFill="1"/>
    <xf numFmtId="0" fontId="3" fillId="10" borderId="0" xfId="0" applyFont="1" applyFill="1" applyAlignment="1">
      <alignment horizontal="left"/>
    </xf>
    <xf numFmtId="0" fontId="0" fillId="10" borderId="0" xfId="0" applyFill="1" applyAlignment="1">
      <alignment vertical="center"/>
    </xf>
    <xf numFmtId="0" fontId="3" fillId="10" borderId="0" xfId="0" applyFont="1" applyFill="1" applyAlignment="1">
      <alignment vertical="center" wrapText="1"/>
    </xf>
    <xf numFmtId="0" fontId="3" fillId="10" borderId="0" xfId="0" applyFont="1" applyFill="1"/>
    <xf numFmtId="0" fontId="3" fillId="0" borderId="1" xfId="0" applyFont="1" applyBorder="1" applyAlignment="1">
      <alignment horizontal="left" vertical="center"/>
    </xf>
    <xf numFmtId="0" fontId="0" fillId="5" borderId="8" xfId="0" applyFill="1" applyBorder="1"/>
    <xf numFmtId="0" fontId="0" fillId="10" borderId="8" xfId="0" applyFill="1" applyBorder="1"/>
    <xf numFmtId="1" fontId="0" fillId="5" borderId="8" xfId="0" applyNumberFormat="1" applyFill="1" applyBorder="1" applyAlignment="1">
      <alignment vertical="center"/>
    </xf>
    <xf numFmtId="0" fontId="0" fillId="5" borderId="8" xfId="0" applyFill="1" applyBorder="1" applyAlignment="1">
      <alignment horizontal="right" vertical="center"/>
    </xf>
    <xf numFmtId="1" fontId="0" fillId="5" borderId="8" xfId="0" applyNumberFormat="1" applyFill="1" applyBorder="1" applyAlignment="1">
      <alignment horizontal="right" vertical="center"/>
    </xf>
    <xf numFmtId="0" fontId="0" fillId="5" borderId="8" xfId="0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10" borderId="63" xfId="0" applyFont="1" applyFill="1" applyBorder="1" applyAlignment="1">
      <alignment vertical="center"/>
    </xf>
    <xf numFmtId="0" fontId="0" fillId="10" borderId="19" xfId="0" applyFill="1" applyBorder="1" applyAlignment="1">
      <alignment horizontal="right" vertical="center"/>
    </xf>
    <xf numFmtId="1" fontId="0" fillId="5" borderId="8" xfId="0" applyNumberFormat="1" applyFill="1" applyBorder="1" applyProtection="1">
      <protection locked="0"/>
    </xf>
    <xf numFmtId="0" fontId="0" fillId="0" borderId="0" xfId="0" applyAlignment="1">
      <alignment horizontal="right" vertical="center"/>
    </xf>
    <xf numFmtId="0" fontId="0" fillId="0" borderId="44" xfId="0" applyBorder="1" applyProtection="1">
      <protection locked="0"/>
    </xf>
    <xf numFmtId="0" fontId="0" fillId="0" borderId="55" xfId="0" applyBorder="1" applyProtection="1">
      <protection locked="0"/>
    </xf>
    <xf numFmtId="0" fontId="7" fillId="3" borderId="56" xfId="0" applyFont="1" applyFill="1" applyBorder="1" applyAlignment="1">
      <alignment vertical="center"/>
    </xf>
    <xf numFmtId="0" fontId="0" fillId="3" borderId="5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23" xfId="0" applyFill="1" applyBorder="1" applyAlignment="1" applyProtection="1">
      <alignment vertical="center"/>
      <protection locked="0"/>
    </xf>
    <xf numFmtId="0" fontId="0" fillId="2" borderId="70" xfId="0" applyFill="1" applyBorder="1" applyAlignment="1">
      <alignment vertical="center"/>
    </xf>
    <xf numFmtId="0" fontId="0" fillId="2" borderId="23" xfId="0" applyFill="1" applyBorder="1" applyAlignment="1" applyProtection="1">
      <alignment vertical="center"/>
      <protection locked="0"/>
    </xf>
    <xf numFmtId="0" fontId="0" fillId="0" borderId="10" xfId="0" applyBorder="1"/>
    <xf numFmtId="0" fontId="0" fillId="0" borderId="14" xfId="0" applyBorder="1"/>
    <xf numFmtId="0" fontId="0" fillId="0" borderId="2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31" xfId="0" applyBorder="1"/>
    <xf numFmtId="0" fontId="0" fillId="0" borderId="13" xfId="0" applyBorder="1"/>
    <xf numFmtId="0" fontId="0" fillId="5" borderId="36" xfId="0" applyFill="1" applyBorder="1" applyAlignment="1">
      <alignment horizontal="center" vertical="center" wrapText="1"/>
    </xf>
    <xf numFmtId="0" fontId="3" fillId="14" borderId="4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5" borderId="86" xfId="0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 vertical="center" wrapText="1"/>
    </xf>
    <xf numFmtId="3" fontId="3" fillId="9" borderId="55" xfId="0" applyNumberFormat="1" applyFont="1" applyFill="1" applyBorder="1" applyAlignment="1">
      <alignment horizontal="center" vertical="center" wrapText="1"/>
    </xf>
    <xf numFmtId="1" fontId="0" fillId="0" borderId="87" xfId="0" applyNumberFormat="1" applyBorder="1" applyProtection="1">
      <protection locked="0"/>
    </xf>
    <xf numFmtId="1" fontId="0" fillId="0" borderId="88" xfId="0" applyNumberFormat="1" applyBorder="1" applyProtection="1">
      <protection locked="0"/>
    </xf>
    <xf numFmtId="1" fontId="0" fillId="0" borderId="89" xfId="0" applyNumberFormat="1" applyBorder="1" applyProtection="1">
      <protection locked="0"/>
    </xf>
    <xf numFmtId="3" fontId="0" fillId="6" borderId="11" xfId="0" applyNumberFormat="1" applyFill="1" applyBorder="1" applyAlignment="1" applyProtection="1">
      <alignment horizontal="right" vertical="center"/>
      <protection locked="0"/>
    </xf>
    <xf numFmtId="3" fontId="0" fillId="6" borderId="2" xfId="0" applyNumberFormat="1" applyFill="1" applyBorder="1" applyAlignment="1" applyProtection="1">
      <alignment horizontal="right" vertical="center"/>
      <protection locked="0"/>
    </xf>
    <xf numFmtId="3" fontId="0" fillId="2" borderId="50" xfId="0" applyNumberFormat="1" applyFill="1" applyBorder="1" applyAlignment="1" applyProtection="1">
      <alignment horizontal="right" vertical="center"/>
      <protection locked="0"/>
    </xf>
    <xf numFmtId="3" fontId="0" fillId="2" borderId="8" xfId="0" applyNumberFormat="1" applyFill="1" applyBorder="1" applyAlignment="1" applyProtection="1">
      <alignment horizontal="right" vertical="center"/>
      <protection locked="0"/>
    </xf>
    <xf numFmtId="3" fontId="0" fillId="2" borderId="27" xfId="0" applyNumberForma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3" fontId="3" fillId="9" borderId="86" xfId="0" applyNumberFormat="1" applyFont="1" applyFill="1" applyBorder="1" applyAlignment="1">
      <alignment horizontal="center" vertical="center"/>
    </xf>
    <xf numFmtId="3" fontId="0" fillId="14" borderId="27" xfId="0" applyNumberFormat="1" applyFill="1" applyBorder="1" applyAlignment="1">
      <alignment horizontal="right" vertical="center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>
      <alignment horizontal="center" vertical="center"/>
    </xf>
    <xf numFmtId="3" fontId="0" fillId="9" borderId="60" xfId="0" applyNumberFormat="1" applyFill="1" applyBorder="1" applyAlignment="1">
      <alignment horizontal="right" vertical="center"/>
    </xf>
    <xf numFmtId="3" fontId="0" fillId="0" borderId="63" xfId="0" applyNumberFormat="1" applyBorder="1" applyAlignment="1" applyProtection="1">
      <alignment horizontal="right" vertical="center"/>
      <protection locked="0"/>
    </xf>
    <xf numFmtId="9" fontId="0" fillId="0" borderId="39" xfId="0" applyNumberFormat="1" applyBorder="1" applyAlignment="1">
      <alignment horizontal="center" vertical="center"/>
    </xf>
    <xf numFmtId="3" fontId="0" fillId="0" borderId="50" xfId="0" applyNumberFormat="1" applyBorder="1" applyAlignment="1" applyProtection="1">
      <alignment horizontal="right" vertical="center"/>
      <protection locked="0"/>
    </xf>
    <xf numFmtId="3" fontId="0" fillId="10" borderId="50" xfId="0" applyNumberFormat="1" applyFill="1" applyBorder="1" applyAlignment="1">
      <alignment horizontal="right" vertical="center" wrapText="1"/>
    </xf>
    <xf numFmtId="3" fontId="0" fillId="10" borderId="57" xfId="0" applyNumberFormat="1" applyFill="1" applyBorder="1" applyAlignment="1">
      <alignment horizontal="right" vertical="center" wrapText="1"/>
    </xf>
    <xf numFmtId="3" fontId="0" fillId="10" borderId="8" xfId="0" applyNumberFormat="1" applyFill="1" applyBorder="1" applyAlignment="1">
      <alignment horizontal="right" vertical="center" wrapText="1"/>
    </xf>
    <xf numFmtId="3" fontId="0" fillId="10" borderId="24" xfId="0" applyNumberFormat="1" applyFill="1" applyBorder="1" applyAlignment="1">
      <alignment horizontal="right" vertical="center" wrapText="1"/>
    </xf>
    <xf numFmtId="3" fontId="0" fillId="0" borderId="56" xfId="0" applyNumberFormat="1" applyBorder="1" applyAlignment="1">
      <alignment horizontal="right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" fontId="0" fillId="7" borderId="34" xfId="0" applyNumberFormat="1" applyFill="1" applyBorder="1" applyAlignment="1" applyProtection="1">
      <alignment horizontal="center" vertical="center"/>
      <protection locked="0"/>
    </xf>
    <xf numFmtId="1" fontId="0" fillId="7" borderId="41" xfId="0" applyNumberForma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5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" fontId="0" fillId="11" borderId="46" xfId="0" applyNumberFormat="1" applyFill="1" applyBorder="1" applyAlignment="1">
      <alignment horizontal="center" vertical="center"/>
    </xf>
    <xf numFmtId="1" fontId="0" fillId="11" borderId="33" xfId="0" applyNumberFormat="1" applyFill="1" applyBorder="1" applyAlignment="1">
      <alignment horizontal="center" vertical="center"/>
    </xf>
    <xf numFmtId="1" fontId="0" fillId="11" borderId="49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1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 wrapText="1"/>
    </xf>
    <xf numFmtId="164" fontId="0" fillId="4" borderId="51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164" fontId="0" fillId="4" borderId="63" xfId="0" applyNumberFormat="1" applyFill="1" applyBorder="1" applyAlignment="1">
      <alignment horizontal="center" vertical="center"/>
    </xf>
    <xf numFmtId="164" fontId="0" fillId="4" borderId="75" xfId="0" applyNumberFormat="1" applyFill="1" applyBorder="1" applyAlignment="1">
      <alignment horizontal="center" vertical="center"/>
    </xf>
    <xf numFmtId="165" fontId="10" fillId="0" borderId="83" xfId="0" applyNumberFormat="1" applyFont="1" applyBorder="1" applyAlignment="1">
      <alignment horizontal="center" vertical="center"/>
    </xf>
    <xf numFmtId="165" fontId="10" fillId="0" borderId="69" xfId="0" applyNumberFormat="1" applyFont="1" applyBorder="1" applyAlignment="1">
      <alignment horizontal="center" vertical="center"/>
    </xf>
    <xf numFmtId="165" fontId="10" fillId="0" borderId="84" xfId="0" applyNumberFormat="1" applyFont="1" applyBorder="1" applyAlignment="1">
      <alignment horizontal="center" vertical="center"/>
    </xf>
    <xf numFmtId="165" fontId="10" fillId="0" borderId="49" xfId="0" applyNumberFormat="1" applyFont="1" applyBorder="1" applyAlignment="1">
      <alignment horizontal="center" vertical="center"/>
    </xf>
    <xf numFmtId="165" fontId="10" fillId="0" borderId="85" xfId="0" applyNumberFormat="1" applyFont="1" applyBorder="1" applyAlignment="1">
      <alignment horizontal="center" vertical="center"/>
    </xf>
    <xf numFmtId="165" fontId="10" fillId="0" borderId="55" xfId="0" applyNumberFormat="1" applyFont="1" applyBorder="1" applyAlignment="1">
      <alignment horizontal="center" vertical="center"/>
    </xf>
    <xf numFmtId="3" fontId="0" fillId="14" borderId="44" xfId="0" applyNumberFormat="1" applyFill="1" applyBorder="1" applyAlignment="1">
      <alignment horizontal="right" vertical="center"/>
    </xf>
    <xf numFmtId="3" fontId="0" fillId="14" borderId="21" xfId="0" applyNumberFormat="1" applyFill="1" applyBorder="1" applyAlignment="1">
      <alignment horizontal="right" vertical="center"/>
    </xf>
    <xf numFmtId="0" fontId="0" fillId="0" borderId="83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49" fontId="0" fillId="4" borderId="24" xfId="0" applyNumberFormat="1" applyFill="1" applyBorder="1" applyAlignment="1">
      <alignment horizontal="center" vertical="center" wrapText="1"/>
    </xf>
    <xf numFmtId="49" fontId="0" fillId="4" borderId="31" xfId="0" applyNumberFormat="1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3" fontId="0" fillId="5" borderId="63" xfId="0" applyNumberForma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 applyAlignment="1" applyProtection="1">
      <alignment horizontal="center" vertical="center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3" fontId="0" fillId="5" borderId="48" xfId="0" applyNumberFormat="1" applyFill="1" applyBorder="1" applyAlignment="1" applyProtection="1">
      <alignment horizontal="center" vertical="center"/>
      <protection locked="0"/>
    </xf>
    <xf numFmtId="3" fontId="3" fillId="5" borderId="64" xfId="0" applyNumberFormat="1" applyFont="1" applyFill="1" applyBorder="1" applyAlignment="1">
      <alignment horizontal="center" vertical="center"/>
    </xf>
    <xf numFmtId="3" fontId="3" fillId="5" borderId="77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1" fontId="0" fillId="7" borderId="13" xfId="0" applyNumberFormat="1" applyFill="1" applyBorder="1" applyAlignment="1" applyProtection="1">
      <alignment horizontal="center" vertical="center"/>
      <protection locked="0"/>
    </xf>
    <xf numFmtId="1" fontId="0" fillId="7" borderId="15" xfId="0" applyNumberFormat="1" applyFill="1" applyBorder="1" applyAlignment="1" applyProtection="1">
      <alignment horizontal="center" vertical="center"/>
      <protection locked="0"/>
    </xf>
    <xf numFmtId="1" fontId="0" fillId="7" borderId="34" xfId="0" applyNumberFormat="1" applyFill="1" applyBorder="1" applyAlignment="1" applyProtection="1">
      <alignment horizontal="center" vertical="center"/>
      <protection locked="0"/>
    </xf>
    <xf numFmtId="1" fontId="0" fillId="7" borderId="41" xfId="0" applyNumberFormat="1" applyFill="1" applyBorder="1" applyAlignment="1" applyProtection="1">
      <alignment horizontal="center" vertical="center"/>
      <protection locked="0"/>
    </xf>
    <xf numFmtId="1" fontId="0" fillId="7" borderId="1" xfId="0" applyNumberFormat="1" applyFill="1" applyBorder="1" applyAlignment="1" applyProtection="1">
      <alignment horizontal="center" vertical="center"/>
      <protection locked="0"/>
    </xf>
    <xf numFmtId="1" fontId="0" fillId="7" borderId="62" xfId="0" applyNumberForma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" fontId="0" fillId="11" borderId="40" xfId="0" applyNumberFormat="1" applyFill="1" applyBorder="1" applyAlignment="1">
      <alignment horizontal="center" vertical="center"/>
    </xf>
    <xf numFmtId="1" fontId="0" fillId="11" borderId="3" xfId="0" applyNumberFormat="1" applyFill="1" applyBorder="1" applyAlignment="1">
      <alignment horizontal="center" vertical="center"/>
    </xf>
    <xf numFmtId="1" fontId="0" fillId="11" borderId="5" xfId="0" applyNumberFormat="1" applyFill="1" applyBorder="1" applyAlignment="1">
      <alignment horizontal="center" vertical="center"/>
    </xf>
    <xf numFmtId="1" fontId="0" fillId="7" borderId="31" xfId="0" applyNumberFormat="1" applyFill="1" applyBorder="1" applyAlignment="1" applyProtection="1">
      <alignment horizontal="center" vertical="center"/>
      <protection locked="0"/>
    </xf>
    <xf numFmtId="1" fontId="0" fillId="7" borderId="25" xfId="0" applyNumberFormat="1" applyFill="1" applyBorder="1" applyAlignment="1" applyProtection="1">
      <alignment horizontal="center" vertical="center"/>
      <protection locked="0"/>
    </xf>
    <xf numFmtId="1" fontId="0" fillId="11" borderId="13" xfId="0" applyNumberForma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 vertical="center"/>
    </xf>
    <xf numFmtId="1" fontId="0" fillId="11" borderId="9" xfId="0" applyNumberFormat="1" applyFill="1" applyBorder="1" applyAlignment="1">
      <alignment horizontal="center" vertical="center"/>
    </xf>
    <xf numFmtId="1" fontId="0" fillId="11" borderId="42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" fontId="0" fillId="11" borderId="63" xfId="0" applyNumberFormat="1" applyFill="1" applyBorder="1" applyAlignment="1">
      <alignment horizontal="center" vertical="center"/>
    </xf>
    <xf numFmtId="1" fontId="0" fillId="11" borderId="43" xfId="0" applyNumberFormat="1" applyFill="1" applyBorder="1" applyAlignment="1">
      <alignment horizontal="center" vertical="center"/>
    </xf>
    <xf numFmtId="1" fontId="0" fillId="11" borderId="12" xfId="0" applyNumberFormat="1" applyFill="1" applyBorder="1" applyAlignment="1">
      <alignment horizontal="center" vertical="center"/>
    </xf>
    <xf numFmtId="1" fontId="0" fillId="11" borderId="10" xfId="0" applyNumberFormat="1" applyFill="1" applyBorder="1" applyAlignment="1">
      <alignment horizontal="center" vertical="center"/>
    </xf>
    <xf numFmtId="1" fontId="0" fillId="11" borderId="0" xfId="0" applyNumberFormat="1" applyFill="1" applyAlignment="1">
      <alignment horizontal="center" vertical="center"/>
    </xf>
    <xf numFmtId="1" fontId="0" fillId="11" borderId="14" xfId="0" applyNumberFormat="1" applyFill="1" applyBorder="1" applyAlignment="1">
      <alignment horizontal="center" vertical="center"/>
    </xf>
    <xf numFmtId="1" fontId="0" fillId="11" borderId="37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" fontId="0" fillId="11" borderId="62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horizontal="center" vertical="center" wrapText="1"/>
    </xf>
    <xf numFmtId="164" fontId="0" fillId="4" borderId="15" xfId="0" applyNumberForma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0" fillId="4" borderId="14" xfId="0" applyNumberFormat="1" applyFill="1" applyBorder="1" applyAlignment="1">
      <alignment horizontal="center" vertical="center" wrapText="1"/>
    </xf>
    <xf numFmtId="164" fontId="0" fillId="4" borderId="37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62" xfId="0" applyNumberFormat="1" applyFill="1" applyBorder="1" applyAlignment="1">
      <alignment horizontal="center" vertical="center" wrapText="1"/>
    </xf>
    <xf numFmtId="0" fontId="0" fillId="3" borderId="71" xfId="0" applyFill="1" applyBorder="1" applyAlignment="1">
      <alignment vertical="center"/>
    </xf>
    <xf numFmtId="0" fontId="0" fillId="3" borderId="75" xfId="0" applyFill="1" applyBorder="1" applyAlignment="1">
      <alignment vertical="center"/>
    </xf>
    <xf numFmtId="0" fontId="8" fillId="0" borderId="0" xfId="0" applyFont="1" applyAlignment="1">
      <alignment horizontal="center" vertical="center" textRotation="90"/>
    </xf>
    <xf numFmtId="0" fontId="0" fillId="0" borderId="3" xfId="0" applyBorder="1" applyAlignment="1">
      <alignment horizontal="center" vertical="center" wrapText="1"/>
    </xf>
    <xf numFmtId="0" fontId="3" fillId="14" borderId="60" xfId="0" applyFont="1" applyFill="1" applyBorder="1" applyAlignment="1">
      <alignment horizontal="center" vertical="center" wrapText="1"/>
    </xf>
    <xf numFmtId="0" fontId="3" fillId="14" borderId="47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0" fillId="4" borderId="51" xfId="0" applyNumberFormat="1" applyFill="1" applyBorder="1" applyAlignment="1">
      <alignment horizontal="center" vertical="center" wrapText="1"/>
    </xf>
    <xf numFmtId="164" fontId="0" fillId="4" borderId="52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64" fontId="0" fillId="4" borderId="39" xfId="0" applyNumberFormat="1" applyFill="1" applyBorder="1" applyAlignment="1">
      <alignment horizontal="center" vertical="center" wrapText="1"/>
    </xf>
    <xf numFmtId="164" fontId="0" fillId="4" borderId="38" xfId="0" applyNumberFormat="1" applyFill="1" applyBorder="1" applyAlignment="1">
      <alignment horizontal="center" vertical="center" wrapText="1"/>
    </xf>
    <xf numFmtId="0" fontId="7" fillId="15" borderId="1" xfId="0" applyFont="1" applyFill="1" applyBorder="1"/>
    <xf numFmtId="0" fontId="8" fillId="0" borderId="0" xfId="0" applyFont="1"/>
    <xf numFmtId="0" fontId="3" fillId="10" borderId="0" xfId="0" applyFont="1" applyFill="1" applyAlignment="1">
      <alignment vertical="center" wrapText="1"/>
    </xf>
    <xf numFmtId="0" fontId="3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15" borderId="1" xfId="0" applyFont="1" applyFill="1" applyBorder="1" applyAlignment="1">
      <alignment vertical="center"/>
    </xf>
    <xf numFmtId="0" fontId="15" fillId="15" borderId="46" xfId="0" applyFont="1" applyFill="1" applyBorder="1" applyAlignment="1">
      <alignment horizontal="left" vertical="center"/>
    </xf>
    <xf numFmtId="0" fontId="15" fillId="15" borderId="19" xfId="0" applyFont="1" applyFill="1" applyBorder="1" applyAlignment="1">
      <alignment horizontal="left" vertical="center"/>
    </xf>
    <xf numFmtId="0" fontId="15" fillId="15" borderId="60" xfId="0" applyFont="1" applyFill="1" applyBorder="1" applyAlignment="1">
      <alignment horizontal="left" vertical="center"/>
    </xf>
    <xf numFmtId="0" fontId="15" fillId="15" borderId="2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15" borderId="61" xfId="0" applyFont="1" applyFill="1" applyBorder="1" applyAlignment="1">
      <alignment horizontal="left" vertical="center"/>
    </xf>
    <xf numFmtId="0" fontId="15" fillId="15" borderId="20" xfId="0" applyFont="1" applyFill="1" applyBorder="1" applyAlignment="1">
      <alignment horizontal="left" vertical="center"/>
    </xf>
  </cellXfs>
  <cellStyles count="1">
    <cellStyle name="Normal" xfId="0" builtinId="0"/>
  </cellStyles>
  <dxfs count="8">
    <dxf>
      <font>
        <b val="0"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theme="0"/>
        </patternFill>
      </fill>
    </dxf>
    <dxf>
      <font>
        <b val="0"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143774</xdr:colOff>
      <xdr:row>36</xdr:row>
      <xdr:rowOff>108486</xdr:rowOff>
    </xdr:from>
    <xdr:to>
      <xdr:col>21</xdr:col>
      <xdr:colOff>1076739</xdr:colOff>
      <xdr:row>36</xdr:row>
      <xdr:rowOff>110048</xdr:rowOff>
    </xdr:to>
    <xdr:cxnSp macro="">
      <xdr:nvCxnSpPr>
        <xdr:cNvPr id="3" name="Rett p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4975560" y="8891278"/>
          <a:ext cx="5114069" cy="1562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133351</xdr:rowOff>
    </xdr:from>
    <xdr:to>
      <xdr:col>11</xdr:col>
      <xdr:colOff>638175</xdr:colOff>
      <xdr:row>36</xdr:row>
      <xdr:rowOff>104775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38150" y="133351"/>
          <a:ext cx="8582025" cy="6829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 u="sng"/>
            <a:t>Bruksanvisning</a:t>
          </a:r>
        </a:p>
        <a:p>
          <a:endParaRPr lang="nb-NO" sz="1100" u="sng"/>
        </a:p>
        <a:p>
          <a:r>
            <a:rPr lang="nb-NO" sz="1100" b="1" u="none"/>
            <a:t>0.</a:t>
          </a:r>
          <a:r>
            <a:rPr lang="nb-NO" sz="1100" b="1" u="none" baseline="0"/>
            <a:t> Fyll ut ressursoversikt i C4 til D8 først!</a:t>
          </a:r>
        </a:p>
        <a:p>
          <a:endParaRPr lang="nb-NO" sz="1100" u="none"/>
        </a:p>
        <a:p>
          <a:r>
            <a:rPr lang="nb-NO" sz="1100" u="none"/>
            <a:t>1. Antallet</a:t>
          </a:r>
          <a:r>
            <a:rPr lang="nb-NO" sz="1100" u="none" baseline="0"/>
            <a:t> tilsynsobjekter fylles inn i rad 16-38 i kolonne C.</a:t>
          </a:r>
        </a:p>
        <a:p>
          <a:endParaRPr lang="nb-NO" sz="1100" u="none" baseline="0"/>
        </a:p>
        <a:p>
          <a:r>
            <a:rPr lang="nb-NO" sz="1100" u="none" baseline="0"/>
            <a:t>2. De </a:t>
          </a:r>
          <a:r>
            <a:rPr lang="nb-NO" sz="1100" i="1" u="none" baseline="0"/>
            <a:t>hvite</a:t>
          </a:r>
          <a:r>
            <a:rPr lang="nb-NO" sz="1100" u="none" baseline="0"/>
            <a:t> cellene i kolonne D til G representerer standard risikogruppe og fylles automatisk.</a:t>
          </a:r>
        </a:p>
        <a:p>
          <a:endParaRPr lang="nb-NO" sz="1100" u="none" baseline="0"/>
        </a:p>
        <a:p>
          <a:r>
            <a:rPr lang="nb-NO" sz="1100" u="none" baseline="0"/>
            <a:t>3. Det antall objekter som hører hjemme i </a:t>
          </a:r>
          <a:r>
            <a:rPr lang="nb-NO" sz="1100" i="1" u="none" baseline="0"/>
            <a:t>andre</a:t>
          </a:r>
          <a:r>
            <a:rPr lang="nb-NO" sz="1100" u="none" baseline="0"/>
            <a:t> risikogrupper enn det som er standard fylles manuelt inn i de </a:t>
          </a:r>
          <a:r>
            <a:rPr lang="nb-NO" sz="1100" i="1" u="none" baseline="0"/>
            <a:t>beige</a:t>
          </a:r>
          <a:r>
            <a:rPr lang="nb-NO" sz="1100" u="none" baseline="0"/>
            <a:t> cellene i kolonne D til G.</a:t>
          </a:r>
        </a:p>
        <a:p>
          <a:endParaRPr lang="nb-NO" sz="1100" u="none" baseline="0"/>
        </a:p>
        <a:p>
          <a:r>
            <a:rPr lang="nb-NO" sz="1100" u="none"/>
            <a:t>4. Antallet</a:t>
          </a:r>
          <a:r>
            <a:rPr lang="nb-NO" sz="1100" u="none" baseline="0"/>
            <a:t> fylt inn i andre risikogrupper </a:t>
          </a:r>
          <a:r>
            <a:rPr lang="nb-NO" sz="1100" u="none"/>
            <a:t>trekkes da automatisk fra antallet i standard risikogruppe, men</a:t>
          </a:r>
          <a:r>
            <a:rPr lang="nb-NO" sz="1100" u="none" baseline="0"/>
            <a:t> det totale a</a:t>
          </a:r>
          <a:r>
            <a:rPr lang="nb-NO" sz="1100" u="none"/>
            <a:t>ntallet tilsyn i kolonne J forblir uendret</a:t>
          </a:r>
          <a:r>
            <a:rPr lang="nb-NO" sz="1100" u="none" baseline="0"/>
            <a:t> (med unntak av i linje 13 og 31). </a:t>
          </a:r>
          <a:endParaRPr lang="nb-NO" sz="1100" u="none"/>
        </a:p>
        <a:p>
          <a:endParaRPr lang="nb-NO" sz="1100" u="none"/>
        </a:p>
        <a:p>
          <a:r>
            <a:rPr lang="nb-NO" sz="1100" u="none"/>
            <a:t>5. Restanse fra foregående år</a:t>
          </a:r>
          <a:r>
            <a:rPr lang="nb-NO" sz="1100" u="none" baseline="0"/>
            <a:t> fylles inn i kolonne K og blir lagt til eller trukket fra planlagte aktiviteter i kolonne M.</a:t>
          </a:r>
        </a:p>
        <a:p>
          <a:endParaRPr lang="nb-NO" sz="1100" u="none" baseline="0"/>
        </a:p>
        <a:p>
          <a:r>
            <a:rPr lang="nb-NO" sz="1100" u="none" baseline="0"/>
            <a:t>6. Arket "Antall el-entreprenører" fylles ut med antall virksomheter, og antall forventede nyalegg fra utenbys og utenlandske entreprenører.</a:t>
          </a:r>
        </a:p>
        <a:p>
          <a:endParaRPr lang="nb-NO" sz="110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u="none" baseline="0"/>
            <a:t>7. Tilsynsplanen skal fylles ut og sendes inn for godkjenning </a:t>
          </a:r>
          <a:r>
            <a:rPr lang="nb-NO" sz="1100" i="0" u="none" baseline="0"/>
            <a:t>uten fratrekk av ressurser til eventuelle</a:t>
          </a:r>
          <a:r>
            <a:rPr lang="nb-NO" sz="1100" u="none" baseline="0"/>
            <a:t> prosjekter. </a:t>
          </a:r>
        </a:p>
        <a:p>
          <a:pPr eaLnBrk="1" fontAlgn="auto" latinLnBrk="0" hangingPunct="1"/>
          <a:endParaRPr lang="nb-NO">
            <a:effectLst/>
          </a:endParaRPr>
        </a:p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Arket for prosjekter brukes når disse er godkjent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 DSB. Her fylles det inn andel av ressurser som skal trekkes fra hvert resultatområde, omregning til månedsverk, og planlagt og brukt tid på de ulike prosjektene.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Antall planlagte tilsyn i kolonne M i "Plan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rapport"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reduseres basert på tabellene på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prosjektarket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nb-NO" sz="110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Kolonne H fylles ut fortløpende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 få en oversikt over fordeling av nyanlegg som meldes i løpet av tilsynsåret.</a:t>
          </a:r>
          <a:endParaRPr lang="nb-NO">
            <a:effectLst/>
          </a:endParaRPr>
        </a:p>
        <a:p>
          <a:endParaRPr lang="nb-NO" sz="1100" u="none" baseline="0"/>
        </a:p>
        <a:p>
          <a:r>
            <a:rPr lang="nb-NO" sz="1100" u="none" baseline="0"/>
            <a:t>12. Utførte aktiviteter fylles inn i kolonne O til S.</a:t>
          </a:r>
        </a:p>
        <a:p>
          <a:endParaRPr lang="nb-NO" sz="1100" u="none" baseline="0"/>
        </a:p>
        <a:p>
          <a:r>
            <a:rPr lang="nb-NO" sz="1100" u="none" baseline="0"/>
            <a:t>13. Kolonne Q er for å kunne ha en oversikt over hva slags type byggeplasser det føres tilsyn med. Det er ikke nødvendig å fordele kontrollene på de ulike resultatområdene, men antallet byggeplasskontroller bør tilsvare 20 % av nyanleggskontrollene. Eventuelt kan byggeplasskontrollene på radene for "Annen næringsvirkomhet / bygg" eller "Diverse anlegg".</a:t>
          </a:r>
        </a:p>
        <a:p>
          <a:endParaRPr lang="nb-NO" sz="1100" u="none" baseline="0"/>
        </a:p>
        <a:p>
          <a:r>
            <a:rPr lang="nb-NO" sz="1100" u="none" baseline="0"/>
            <a:t>14. Eventuelle avvik kan sees i kolonne T, og hvorvidt det er innenfor 5% flagges i kolonne U.</a:t>
          </a:r>
        </a:p>
        <a:p>
          <a:endParaRPr lang="nb-NO" sz="1100" u="none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u="none"/>
            <a:t>15. Celler</a:t>
          </a:r>
          <a:r>
            <a:rPr lang="nb-NO" sz="1100" u="none" baseline="0"/>
            <a:t>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inneholder formler og som ikke skal fylles in manuelt er låst.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16. </a:t>
          </a:r>
          <a:r>
            <a:rPr lang="nb-NO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Under kolonne R og S: virksomhetstilsyn er det viktig å være ryddig i forhold til innrapportering i korrekte kolonner. Revisjoner er forbeholdt kolonne R og antall verifikasjoner i forhold til virksomhetstilsyn i kolonne S</a:t>
          </a:r>
          <a:endParaRPr lang="nb-NO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8"/>
  <sheetViews>
    <sheetView tabSelected="1" zoomScale="60" zoomScaleNormal="60" workbookViewId="0">
      <pane xSplit="1" topLeftCell="C1" activePane="topRight" state="frozen"/>
      <selection activeCell="A16" sqref="A16"/>
      <selection pane="topRight" activeCell="S11" sqref="S11:S12"/>
    </sheetView>
  </sheetViews>
  <sheetFormatPr baseColWidth="10" defaultColWidth="11.453125" defaultRowHeight="14.5" x14ac:dyDescent="0.35"/>
  <cols>
    <col min="2" max="2" width="49.26953125" customWidth="1"/>
    <col min="3" max="3" width="14.453125" customWidth="1"/>
    <col min="4" max="4" width="13.26953125" customWidth="1"/>
    <col min="7" max="7" width="13.26953125" customWidth="1"/>
    <col min="8" max="8" width="12.26953125" customWidth="1"/>
    <col min="9" max="9" width="3.26953125" customWidth="1"/>
    <col min="10" max="10" width="15.81640625" customWidth="1"/>
    <col min="11" max="11" width="16.54296875" customWidth="1"/>
    <col min="12" max="12" width="17.54296875" customWidth="1"/>
    <col min="13" max="13" width="15.26953125" customWidth="1"/>
    <col min="14" max="14" width="3.26953125" customWidth="1"/>
    <col min="15" max="15" width="13.26953125" style="10" customWidth="1"/>
    <col min="16" max="17" width="14.1796875" style="10" customWidth="1"/>
    <col min="18" max="18" width="14.1796875" customWidth="1"/>
    <col min="19" max="19" width="14" customWidth="1"/>
    <col min="20" max="20" width="3.26953125" customWidth="1"/>
    <col min="21" max="21" width="17.26953125" customWidth="1"/>
    <col min="22" max="22" width="18.1796875" customWidth="1"/>
    <col min="23" max="23" width="41.7265625" customWidth="1"/>
  </cols>
  <sheetData>
    <row r="1" spans="1:23" ht="29" thickBot="1" x14ac:dyDescent="0.4">
      <c r="B1" s="263" t="s">
        <v>0</v>
      </c>
      <c r="C1" s="263"/>
      <c r="D1" s="256" t="s">
        <v>1</v>
      </c>
      <c r="E1" s="256"/>
      <c r="F1" s="256"/>
      <c r="G1" s="256"/>
      <c r="H1" s="256"/>
      <c r="I1" s="256"/>
      <c r="J1" s="256"/>
      <c r="K1" s="256"/>
      <c r="L1" s="256"/>
      <c r="M1" s="256"/>
      <c r="O1" s="63"/>
    </row>
    <row r="2" spans="1:23" ht="16.5" customHeight="1" thickBot="1" x14ac:dyDescent="0.7">
      <c r="B2" s="1"/>
      <c r="C2" s="1"/>
    </row>
    <row r="3" spans="1:23" ht="16.5" customHeight="1" x14ac:dyDescent="0.35">
      <c r="A3" s="369" t="s">
        <v>2</v>
      </c>
      <c r="B3" s="210" t="s">
        <v>3</v>
      </c>
      <c r="C3" s="211">
        <v>2025</v>
      </c>
      <c r="D3" s="212">
        <v>2026</v>
      </c>
    </row>
    <row r="4" spans="1:23" ht="16.5" customHeight="1" x14ac:dyDescent="0.35">
      <c r="A4" s="369"/>
      <c r="B4" s="213" t="s">
        <v>4</v>
      </c>
      <c r="C4" s="174"/>
      <c r="D4" s="214"/>
    </row>
    <row r="5" spans="1:23" ht="16.5" customHeight="1" x14ac:dyDescent="0.35">
      <c r="A5" s="369"/>
      <c r="B5" s="215" t="s">
        <v>5</v>
      </c>
      <c r="C5" s="175"/>
      <c r="D5" s="216"/>
    </row>
    <row r="6" spans="1:23" ht="16.5" customHeight="1" x14ac:dyDescent="0.65">
      <c r="A6" s="369"/>
      <c r="B6" s="217"/>
      <c r="C6" s="1"/>
      <c r="D6" s="218"/>
    </row>
    <row r="7" spans="1:23" ht="16.5" customHeight="1" thickBot="1" x14ac:dyDescent="0.4">
      <c r="A7" s="369"/>
      <c r="B7" s="367" t="s">
        <v>6</v>
      </c>
      <c r="C7" s="368"/>
      <c r="D7" s="219" t="str">
        <f>IF(SUM(Prosjekter!D8:D30)&gt;0,"Ja","Nei")</f>
        <v>Nei</v>
      </c>
    </row>
    <row r="8" spans="1:23" ht="16.5" customHeight="1" thickBot="1" x14ac:dyDescent="0.7">
      <c r="C8" s="1"/>
    </row>
    <row r="9" spans="1:23" ht="32.25" customHeight="1" thickBot="1" x14ac:dyDescent="0.4">
      <c r="B9" s="270" t="s">
        <v>7</v>
      </c>
      <c r="C9" s="271"/>
      <c r="D9" s="271"/>
      <c r="E9" s="271"/>
      <c r="F9" s="271"/>
      <c r="G9" s="271"/>
      <c r="H9" s="272"/>
      <c r="J9" s="270" t="s">
        <v>8</v>
      </c>
      <c r="K9" s="271"/>
      <c r="L9" s="271"/>
      <c r="M9" s="272"/>
      <c r="O9" s="270" t="s">
        <v>9</v>
      </c>
      <c r="P9" s="271"/>
      <c r="Q9" s="271"/>
      <c r="R9" s="271"/>
      <c r="S9" s="272"/>
      <c r="U9" s="270" t="s">
        <v>10</v>
      </c>
      <c r="V9" s="271"/>
      <c r="W9" s="272"/>
    </row>
    <row r="10" spans="1:23" ht="43.5" customHeight="1" x14ac:dyDescent="0.35">
      <c r="A10" s="310" t="s">
        <v>11</v>
      </c>
      <c r="B10" s="264"/>
      <c r="C10" s="265"/>
      <c r="D10" s="273" t="s">
        <v>12</v>
      </c>
      <c r="E10" s="274"/>
      <c r="F10" s="274"/>
      <c r="G10" s="275"/>
      <c r="H10" s="329" t="s">
        <v>13</v>
      </c>
      <c r="J10" s="313" t="s">
        <v>14</v>
      </c>
      <c r="K10" s="370" t="s">
        <v>15</v>
      </c>
      <c r="L10" s="375" t="s">
        <v>16</v>
      </c>
      <c r="M10" s="371" t="s">
        <v>17</v>
      </c>
      <c r="O10" s="342" t="s">
        <v>18</v>
      </c>
      <c r="P10" s="343"/>
      <c r="Q10" s="238" t="s">
        <v>19</v>
      </c>
      <c r="R10" s="340" t="s">
        <v>140</v>
      </c>
      <c r="S10" s="341"/>
      <c r="U10" s="279" t="s">
        <v>20</v>
      </c>
      <c r="V10" s="281" t="s">
        <v>21</v>
      </c>
      <c r="W10" s="329" t="s">
        <v>22</v>
      </c>
    </row>
    <row r="11" spans="1:23" ht="62.25" customHeight="1" x14ac:dyDescent="0.35">
      <c r="A11" s="310"/>
      <c r="B11" s="266" t="s">
        <v>23</v>
      </c>
      <c r="C11" s="268" t="s">
        <v>24</v>
      </c>
      <c r="D11" s="276" t="s">
        <v>25</v>
      </c>
      <c r="E11" s="277"/>
      <c r="F11" s="277"/>
      <c r="G11" s="278"/>
      <c r="H11" s="330"/>
      <c r="J11" s="314"/>
      <c r="K11" s="370"/>
      <c r="L11" s="376"/>
      <c r="M11" s="372"/>
      <c r="O11" s="64" t="s">
        <v>26</v>
      </c>
      <c r="P11" s="347" t="s">
        <v>27</v>
      </c>
      <c r="Q11" s="237"/>
      <c r="R11" s="344" t="s">
        <v>28</v>
      </c>
      <c r="S11" s="330" t="s">
        <v>139</v>
      </c>
      <c r="U11" s="280"/>
      <c r="V11" s="282"/>
      <c r="W11" s="330"/>
    </row>
    <row r="12" spans="1:23" ht="22.5" customHeight="1" thickBot="1" x14ac:dyDescent="0.4">
      <c r="A12" s="310"/>
      <c r="B12" s="267"/>
      <c r="C12" s="269"/>
      <c r="D12" s="90" t="s">
        <v>29</v>
      </c>
      <c r="E12" s="91" t="s">
        <v>30</v>
      </c>
      <c r="F12" s="91" t="s">
        <v>31</v>
      </c>
      <c r="G12" s="92" t="s">
        <v>32</v>
      </c>
      <c r="H12" s="346"/>
      <c r="J12" s="314"/>
      <c r="K12" s="370"/>
      <c r="L12" s="242" t="str">
        <f>D7</f>
        <v>Nei</v>
      </c>
      <c r="M12" s="372"/>
      <c r="O12" s="114">
        <f>'Antall el-entreprenører'!H18</f>
        <v>0</v>
      </c>
      <c r="P12" s="348"/>
      <c r="Q12" s="240">
        <f>ROUNDUP(O12*0.2,0)</f>
        <v>0</v>
      </c>
      <c r="R12" s="345"/>
      <c r="S12" s="346"/>
      <c r="U12" s="280"/>
      <c r="V12" s="282"/>
      <c r="W12" s="330"/>
    </row>
    <row r="13" spans="1:23" ht="15" customHeight="1" thickBot="1" x14ac:dyDescent="0.4">
      <c r="A13" s="310"/>
      <c r="B13" s="11" t="s">
        <v>33</v>
      </c>
      <c r="C13" s="50"/>
      <c r="D13" s="49"/>
      <c r="E13" s="247"/>
      <c r="F13" s="20">
        <f>C13-(SUM(D13,E13,G13))</f>
        <v>0</v>
      </c>
      <c r="G13" s="248"/>
      <c r="H13" s="99"/>
      <c r="J13" s="251">
        <f>ROUNDUP(D13*$D$37+F13*$F$37,0)</f>
        <v>0</v>
      </c>
      <c r="K13" s="246"/>
      <c r="L13" s="176">
        <f>Prosjekter!D8</f>
        <v>0</v>
      </c>
      <c r="M13" s="243">
        <f t="shared" ref="M13:M35" si="0">(J13+K13)*(1-L13)</f>
        <v>0</v>
      </c>
      <c r="O13" s="115"/>
      <c r="P13" s="120"/>
      <c r="Q13" s="234"/>
      <c r="R13" s="336" t="s">
        <v>34</v>
      </c>
      <c r="S13" s="337"/>
      <c r="U13" s="128">
        <f>M13-P13</f>
        <v>0</v>
      </c>
      <c r="V13" s="66" t="str">
        <f t="shared" ref="V13:V35" si="1">IF(U13&gt;M13*0.05,"Nei","Ja")</f>
        <v>Ja</v>
      </c>
      <c r="W13" s="71"/>
    </row>
    <row r="14" spans="1:23" ht="15" thickBot="1" x14ac:dyDescent="0.4">
      <c r="A14" s="310"/>
      <c r="B14" s="7" t="s">
        <v>35</v>
      </c>
      <c r="C14" s="50"/>
      <c r="D14" s="16"/>
      <c r="E14" s="17"/>
      <c r="F14" s="17"/>
      <c r="G14" s="21">
        <f>C14-(SUM(F14,E14,D14))</f>
        <v>0</v>
      </c>
      <c r="H14" s="100"/>
      <c r="J14" s="251">
        <f>ROUNDUP(C14*$G$37,0)</f>
        <v>0</v>
      </c>
      <c r="K14" s="241"/>
      <c r="L14" s="156">
        <f>Prosjekter!D9</f>
        <v>0</v>
      </c>
      <c r="M14" s="108">
        <f t="shared" si="0"/>
        <v>0</v>
      </c>
      <c r="O14" s="116"/>
      <c r="P14" s="121"/>
      <c r="Q14" s="235"/>
      <c r="R14" s="338"/>
      <c r="S14" s="339"/>
      <c r="U14" s="129">
        <f>M14-P14</f>
        <v>0</v>
      </c>
      <c r="V14" s="67" t="str">
        <f t="shared" si="1"/>
        <v>Ja</v>
      </c>
      <c r="W14" s="72"/>
    </row>
    <row r="15" spans="1:23" ht="14.5" customHeight="1" thickBot="1" x14ac:dyDescent="0.4">
      <c r="A15" s="310"/>
      <c r="B15" s="8" t="s">
        <v>36</v>
      </c>
      <c r="C15" s="50"/>
      <c r="D15" s="22">
        <f t="shared" ref="D15:D20" si="2">C15-SUM(E15,F15,G15)</f>
        <v>0</v>
      </c>
      <c r="E15" s="17"/>
      <c r="F15" s="17"/>
      <c r="G15" s="93"/>
      <c r="H15" s="100"/>
      <c r="J15" s="251">
        <f>ROUNDUP(C15*$D$37,0)</f>
        <v>0</v>
      </c>
      <c r="K15" s="104"/>
      <c r="L15" s="156">
        <f>Prosjekter!D10</f>
        <v>0</v>
      </c>
      <c r="M15" s="108">
        <f t="shared" si="0"/>
        <v>0</v>
      </c>
      <c r="O15" s="116"/>
      <c r="P15" s="331" t="s">
        <v>34</v>
      </c>
      <c r="Q15" s="235"/>
      <c r="R15" s="232"/>
      <c r="S15" s="122"/>
      <c r="U15" s="130">
        <f t="shared" ref="U15:U34" si="3">M15-R15</f>
        <v>0</v>
      </c>
      <c r="V15" s="68" t="str">
        <f t="shared" si="1"/>
        <v>Ja</v>
      </c>
      <c r="W15" s="72"/>
    </row>
    <row r="16" spans="1:23" ht="15" thickBot="1" x14ac:dyDescent="0.4">
      <c r="A16" s="310"/>
      <c r="B16" s="8" t="s">
        <v>37</v>
      </c>
      <c r="C16" s="50"/>
      <c r="D16" s="22">
        <f t="shared" si="2"/>
        <v>0</v>
      </c>
      <c r="E16" s="17"/>
      <c r="F16" s="17"/>
      <c r="G16" s="93"/>
      <c r="H16" s="100"/>
      <c r="J16" s="251">
        <f t="shared" ref="J16:J27" si="4">ROUNDUP(C16*$D$37,0)</f>
        <v>0</v>
      </c>
      <c r="K16" s="104"/>
      <c r="L16" s="156">
        <f>Prosjekter!D11</f>
        <v>0</v>
      </c>
      <c r="M16" s="108">
        <f t="shared" si="0"/>
        <v>0</v>
      </c>
      <c r="O16" s="117"/>
      <c r="P16" s="332"/>
      <c r="Q16" s="235"/>
      <c r="R16" s="232"/>
      <c r="S16" s="122"/>
      <c r="U16" s="130">
        <f t="shared" si="3"/>
        <v>0</v>
      </c>
      <c r="V16" s="68" t="str">
        <f t="shared" si="1"/>
        <v>Ja</v>
      </c>
      <c r="W16" s="72"/>
    </row>
    <row r="17" spans="1:23" ht="15" thickBot="1" x14ac:dyDescent="0.4">
      <c r="A17" s="310"/>
      <c r="B17" s="8" t="s">
        <v>38</v>
      </c>
      <c r="C17" s="50"/>
      <c r="D17" s="22">
        <f t="shared" si="2"/>
        <v>0</v>
      </c>
      <c r="E17" s="17"/>
      <c r="F17" s="17"/>
      <c r="G17" s="93"/>
      <c r="H17" s="100"/>
      <c r="J17" s="251">
        <f t="shared" si="4"/>
        <v>0</v>
      </c>
      <c r="K17" s="104"/>
      <c r="L17" s="156">
        <f>Prosjekter!D12</f>
        <v>0</v>
      </c>
      <c r="M17" s="109">
        <f t="shared" si="0"/>
        <v>0</v>
      </c>
      <c r="O17" s="116"/>
      <c r="P17" s="332"/>
      <c r="Q17" s="235"/>
      <c r="R17" s="232"/>
      <c r="S17" s="122"/>
      <c r="U17" s="130">
        <f t="shared" si="3"/>
        <v>0</v>
      </c>
      <c r="V17" s="68" t="str">
        <f t="shared" si="1"/>
        <v>Ja</v>
      </c>
      <c r="W17" s="72"/>
    </row>
    <row r="18" spans="1:23" ht="15" thickBot="1" x14ac:dyDescent="0.4">
      <c r="A18" s="310"/>
      <c r="B18" s="8" t="s">
        <v>39</v>
      </c>
      <c r="C18" s="50"/>
      <c r="D18" s="22">
        <f t="shared" si="2"/>
        <v>0</v>
      </c>
      <c r="E18" s="17"/>
      <c r="F18" s="17"/>
      <c r="G18" s="93"/>
      <c r="H18" s="100"/>
      <c r="J18" s="251">
        <f t="shared" si="4"/>
        <v>0</v>
      </c>
      <c r="K18" s="104"/>
      <c r="L18" s="156">
        <f>Prosjekter!D13</f>
        <v>0</v>
      </c>
      <c r="M18" s="107">
        <f t="shared" si="0"/>
        <v>0</v>
      </c>
      <c r="O18" s="116"/>
      <c r="P18" s="332"/>
      <c r="Q18" s="235"/>
      <c r="R18" s="232"/>
      <c r="S18" s="122"/>
      <c r="U18" s="130">
        <f t="shared" si="3"/>
        <v>0</v>
      </c>
      <c r="V18" s="68" t="str">
        <f t="shared" si="1"/>
        <v>Ja</v>
      </c>
      <c r="W18" s="72"/>
    </row>
    <row r="19" spans="1:23" x14ac:dyDescent="0.35">
      <c r="A19" s="310"/>
      <c r="B19" s="8" t="s">
        <v>40</v>
      </c>
      <c r="C19" s="50"/>
      <c r="D19" s="22">
        <f t="shared" si="2"/>
        <v>0</v>
      </c>
      <c r="E19" s="17"/>
      <c r="F19" s="17"/>
      <c r="G19" s="93"/>
      <c r="H19" s="100"/>
      <c r="J19" s="251">
        <f t="shared" si="4"/>
        <v>0</v>
      </c>
      <c r="K19" s="104"/>
      <c r="L19" s="156">
        <f>Prosjekter!D14</f>
        <v>0</v>
      </c>
      <c r="M19" s="109">
        <f t="shared" si="0"/>
        <v>0</v>
      </c>
      <c r="O19" s="117"/>
      <c r="P19" s="332"/>
      <c r="Q19" s="235"/>
      <c r="R19" s="232"/>
      <c r="S19" s="122"/>
      <c r="U19" s="130">
        <f t="shared" si="3"/>
        <v>0</v>
      </c>
      <c r="V19" s="68" t="str">
        <f t="shared" si="1"/>
        <v>Ja</v>
      </c>
      <c r="W19" s="72"/>
    </row>
    <row r="20" spans="1:23" ht="15" thickBot="1" x14ac:dyDescent="0.4">
      <c r="A20" s="310"/>
      <c r="B20" s="8" t="s">
        <v>41</v>
      </c>
      <c r="C20" s="50"/>
      <c r="D20" s="22">
        <f t="shared" si="2"/>
        <v>0</v>
      </c>
      <c r="E20" s="17"/>
      <c r="F20" s="17"/>
      <c r="G20" s="93"/>
      <c r="H20" s="100"/>
      <c r="J20" s="251">
        <f t="shared" si="4"/>
        <v>0</v>
      </c>
      <c r="K20" s="104"/>
      <c r="L20" s="156">
        <f>Prosjekter!D15</f>
        <v>0</v>
      </c>
      <c r="M20" s="110">
        <f t="shared" si="0"/>
        <v>0</v>
      </c>
      <c r="O20" s="116"/>
      <c r="P20" s="332"/>
      <c r="Q20" s="235"/>
      <c r="R20" s="232"/>
      <c r="S20" s="122"/>
      <c r="U20" s="130">
        <f t="shared" si="3"/>
        <v>0</v>
      </c>
      <c r="V20" s="68" t="str">
        <f t="shared" si="1"/>
        <v>Ja</v>
      </c>
      <c r="W20" s="72"/>
    </row>
    <row r="21" spans="1:23" ht="15" thickBot="1" x14ac:dyDescent="0.4">
      <c r="A21" s="310"/>
      <c r="B21" s="8" t="s">
        <v>42</v>
      </c>
      <c r="C21" s="50"/>
      <c r="D21" s="22">
        <f>C21-SUM(E21,F21,G21)</f>
        <v>0</v>
      </c>
      <c r="E21" s="17"/>
      <c r="F21" s="17"/>
      <c r="G21" s="93"/>
      <c r="H21" s="100"/>
      <c r="J21" s="251">
        <f t="shared" si="4"/>
        <v>0</v>
      </c>
      <c r="K21" s="104"/>
      <c r="L21" s="156">
        <f>Prosjekter!D16</f>
        <v>0</v>
      </c>
      <c r="M21" s="110">
        <f t="shared" si="0"/>
        <v>0</v>
      </c>
      <c r="O21" s="116"/>
      <c r="P21" s="332"/>
      <c r="Q21" s="235"/>
      <c r="R21" s="232"/>
      <c r="S21" s="122"/>
      <c r="U21" s="130">
        <f>M21-R21</f>
        <v>0</v>
      </c>
      <c r="V21" s="68" t="str">
        <f t="shared" si="1"/>
        <v>Ja</v>
      </c>
      <c r="W21" s="72"/>
    </row>
    <row r="22" spans="1:23" x14ac:dyDescent="0.35">
      <c r="A22" s="310"/>
      <c r="B22" s="8" t="s">
        <v>43</v>
      </c>
      <c r="C22" s="50"/>
      <c r="D22" s="22">
        <f>C22-SUM(E22,F22,G22)</f>
        <v>0</v>
      </c>
      <c r="E22" s="17"/>
      <c r="F22" s="17"/>
      <c r="G22" s="93"/>
      <c r="H22" s="100"/>
      <c r="J22" s="251">
        <f t="shared" si="4"/>
        <v>0</v>
      </c>
      <c r="K22" s="104"/>
      <c r="L22" s="156">
        <f>Prosjekter!D17</f>
        <v>0</v>
      </c>
      <c r="M22" s="110">
        <f t="shared" si="0"/>
        <v>0</v>
      </c>
      <c r="O22" s="117"/>
      <c r="P22" s="332"/>
      <c r="Q22" s="235"/>
      <c r="R22" s="232"/>
      <c r="S22" s="122"/>
      <c r="U22" s="130">
        <f t="shared" ref="U22:U23" si="5">M22-R22</f>
        <v>0</v>
      </c>
      <c r="V22" s="68" t="str">
        <f t="shared" si="1"/>
        <v>Ja</v>
      </c>
      <c r="W22" s="72"/>
    </row>
    <row r="23" spans="1:23" ht="15" thickBot="1" x14ac:dyDescent="0.4">
      <c r="A23" s="310"/>
      <c r="B23" s="8" t="s">
        <v>44</v>
      </c>
      <c r="C23" s="50"/>
      <c r="D23" s="22">
        <f t="shared" ref="D23:D27" si="6">C23-SUM(E23,F23,G23)</f>
        <v>0</v>
      </c>
      <c r="E23" s="17"/>
      <c r="F23" s="17"/>
      <c r="G23" s="93"/>
      <c r="H23" s="100"/>
      <c r="J23" s="251">
        <f t="shared" si="4"/>
        <v>0</v>
      </c>
      <c r="K23" s="104"/>
      <c r="L23" s="156">
        <f>Prosjekter!D18</f>
        <v>0</v>
      </c>
      <c r="M23" s="107">
        <f t="shared" si="0"/>
        <v>0</v>
      </c>
      <c r="O23" s="116"/>
      <c r="P23" s="332"/>
      <c r="Q23" s="235"/>
      <c r="R23" s="232"/>
      <c r="S23" s="122"/>
      <c r="U23" s="130">
        <f t="shared" si="5"/>
        <v>0</v>
      </c>
      <c r="V23" s="68" t="str">
        <f t="shared" si="1"/>
        <v>Ja</v>
      </c>
      <c r="W23" s="72"/>
    </row>
    <row r="24" spans="1:23" ht="15" thickBot="1" x14ac:dyDescent="0.4">
      <c r="A24" s="310"/>
      <c r="B24" s="8" t="s">
        <v>45</v>
      </c>
      <c r="C24" s="50"/>
      <c r="D24" s="22">
        <f t="shared" si="6"/>
        <v>0</v>
      </c>
      <c r="E24" s="17"/>
      <c r="F24" s="17"/>
      <c r="G24" s="93"/>
      <c r="H24" s="100"/>
      <c r="J24" s="251">
        <f t="shared" si="4"/>
        <v>0</v>
      </c>
      <c r="K24" s="104"/>
      <c r="L24" s="156">
        <f>Prosjekter!D19</f>
        <v>0</v>
      </c>
      <c r="M24" s="109">
        <f t="shared" si="0"/>
        <v>0</v>
      </c>
      <c r="O24" s="116"/>
      <c r="P24" s="332"/>
      <c r="Q24" s="235"/>
      <c r="R24" s="232"/>
      <c r="S24" s="122"/>
      <c r="U24" s="130">
        <f t="shared" si="3"/>
        <v>0</v>
      </c>
      <c r="V24" s="68" t="str">
        <f t="shared" si="1"/>
        <v>Ja</v>
      </c>
      <c r="W24" s="72"/>
    </row>
    <row r="25" spans="1:23" ht="15" thickBot="1" x14ac:dyDescent="0.4">
      <c r="A25" s="310"/>
      <c r="B25" s="8" t="s">
        <v>46</v>
      </c>
      <c r="C25" s="50"/>
      <c r="D25" s="22">
        <f t="shared" si="6"/>
        <v>0</v>
      </c>
      <c r="E25" s="17"/>
      <c r="F25" s="17"/>
      <c r="G25" s="93"/>
      <c r="H25" s="100"/>
      <c r="J25" s="251">
        <f t="shared" si="4"/>
        <v>0</v>
      </c>
      <c r="K25" s="104"/>
      <c r="L25" s="156">
        <f>Prosjekter!D20</f>
        <v>0</v>
      </c>
      <c r="M25" s="107">
        <f t="shared" si="0"/>
        <v>0</v>
      </c>
      <c r="O25" s="117"/>
      <c r="P25" s="332"/>
      <c r="Q25" s="235"/>
      <c r="R25" s="232"/>
      <c r="S25" s="122"/>
      <c r="U25" s="130">
        <f t="shared" si="3"/>
        <v>0</v>
      </c>
      <c r="V25" s="68" t="str">
        <f t="shared" si="1"/>
        <v>Ja</v>
      </c>
      <c r="W25" s="72"/>
    </row>
    <row r="26" spans="1:23" ht="15" thickBot="1" x14ac:dyDescent="0.4">
      <c r="A26" s="310"/>
      <c r="B26" s="8" t="s">
        <v>47</v>
      </c>
      <c r="C26" s="50"/>
      <c r="D26" s="22">
        <f t="shared" si="6"/>
        <v>0</v>
      </c>
      <c r="E26" s="17"/>
      <c r="F26" s="17"/>
      <c r="G26" s="93"/>
      <c r="H26" s="100"/>
      <c r="J26" s="251">
        <f t="shared" si="4"/>
        <v>0</v>
      </c>
      <c r="K26" s="104"/>
      <c r="L26" s="156">
        <f>Prosjekter!D21</f>
        <v>0</v>
      </c>
      <c r="M26" s="109">
        <f t="shared" si="0"/>
        <v>0</v>
      </c>
      <c r="O26" s="116"/>
      <c r="P26" s="332"/>
      <c r="Q26" s="235"/>
      <c r="R26" s="232"/>
      <c r="S26" s="122"/>
      <c r="U26" s="130">
        <f t="shared" si="3"/>
        <v>0</v>
      </c>
      <c r="V26" s="68" t="str">
        <f t="shared" si="1"/>
        <v>Ja</v>
      </c>
      <c r="W26" s="72"/>
    </row>
    <row r="27" spans="1:23" ht="15" thickBot="1" x14ac:dyDescent="0.4">
      <c r="A27" s="310"/>
      <c r="B27" s="8" t="s">
        <v>48</v>
      </c>
      <c r="C27" s="50"/>
      <c r="D27" s="22">
        <f t="shared" si="6"/>
        <v>0</v>
      </c>
      <c r="E27" s="17"/>
      <c r="F27" s="17"/>
      <c r="G27" s="93"/>
      <c r="H27" s="100"/>
      <c r="J27" s="251">
        <f t="shared" si="4"/>
        <v>0</v>
      </c>
      <c r="K27" s="104"/>
      <c r="L27" s="156">
        <f>Prosjekter!D22</f>
        <v>0</v>
      </c>
      <c r="M27" s="107">
        <f t="shared" si="0"/>
        <v>0</v>
      </c>
      <c r="O27" s="116"/>
      <c r="P27" s="332"/>
      <c r="Q27" s="235"/>
      <c r="R27" s="232"/>
      <c r="S27" s="122"/>
      <c r="U27" s="130">
        <f t="shared" si="3"/>
        <v>0</v>
      </c>
      <c r="V27" s="68" t="str">
        <f t="shared" si="1"/>
        <v>Ja</v>
      </c>
      <c r="W27" s="72"/>
    </row>
    <row r="28" spans="1:23" x14ac:dyDescent="0.35">
      <c r="A28" s="310"/>
      <c r="B28" s="8" t="s">
        <v>49</v>
      </c>
      <c r="C28" s="50"/>
      <c r="D28" s="16"/>
      <c r="E28" s="22">
        <f>C28-SUM(D28,G28,H28)</f>
        <v>0</v>
      </c>
      <c r="F28" s="17"/>
      <c r="G28" s="93"/>
      <c r="H28" s="100"/>
      <c r="J28" s="251">
        <f>ROUNDUP(C28*$E$37,0)</f>
        <v>0</v>
      </c>
      <c r="K28" s="104"/>
      <c r="L28" s="156">
        <f>Prosjekter!D23</f>
        <v>0</v>
      </c>
      <c r="M28" s="109">
        <f t="shared" si="0"/>
        <v>0</v>
      </c>
      <c r="O28" s="117"/>
      <c r="P28" s="332"/>
      <c r="Q28" s="235"/>
      <c r="R28" s="232"/>
      <c r="S28" s="122"/>
      <c r="U28" s="130">
        <f t="shared" si="3"/>
        <v>0</v>
      </c>
      <c r="V28" s="68" t="str">
        <f t="shared" si="1"/>
        <v>Ja</v>
      </c>
      <c r="W28" s="72"/>
    </row>
    <row r="29" spans="1:23" ht="15" thickBot="1" x14ac:dyDescent="0.4">
      <c r="A29" s="310"/>
      <c r="B29" s="8" t="s">
        <v>50</v>
      </c>
      <c r="C29" s="50"/>
      <c r="D29" s="16"/>
      <c r="E29" s="17"/>
      <c r="F29" s="23">
        <f>C29-SUM(D29,E29,G29)</f>
        <v>0</v>
      </c>
      <c r="G29" s="93"/>
      <c r="H29" s="100"/>
      <c r="J29" s="251">
        <f>ROUNDUP(C29*$F$37,0)</f>
        <v>0</v>
      </c>
      <c r="K29" s="104"/>
      <c r="L29" s="156">
        <f>Prosjekter!D24</f>
        <v>0</v>
      </c>
      <c r="M29" s="107">
        <f t="shared" si="0"/>
        <v>0</v>
      </c>
      <c r="O29" s="116"/>
      <c r="P29" s="332"/>
      <c r="Q29" s="235"/>
      <c r="R29" s="232"/>
      <c r="S29" s="122"/>
      <c r="U29" s="130">
        <f t="shared" si="3"/>
        <v>0</v>
      </c>
      <c r="V29" s="68" t="str">
        <f t="shared" si="1"/>
        <v>Ja</v>
      </c>
      <c r="W29" s="72"/>
    </row>
    <row r="30" spans="1:23" ht="15" thickBot="1" x14ac:dyDescent="0.4">
      <c r="A30" s="310"/>
      <c r="B30" s="8" t="s">
        <v>51</v>
      </c>
      <c r="C30" s="50"/>
      <c r="D30" s="16"/>
      <c r="E30" s="23">
        <f>C30-SUM(D30,F30,G30)</f>
        <v>0</v>
      </c>
      <c r="F30" s="17"/>
      <c r="G30" s="93"/>
      <c r="H30" s="100"/>
      <c r="J30" s="251">
        <f t="shared" ref="J30:J33" si="7">ROUNDUP(C30*$E$37,0)</f>
        <v>0</v>
      </c>
      <c r="K30" s="104"/>
      <c r="L30" s="156">
        <f>Prosjekter!D25</f>
        <v>0</v>
      </c>
      <c r="M30" s="109">
        <f t="shared" si="0"/>
        <v>0</v>
      </c>
      <c r="O30" s="116"/>
      <c r="P30" s="332"/>
      <c r="Q30" s="235"/>
      <c r="R30" s="232"/>
      <c r="S30" s="122"/>
      <c r="U30" s="130">
        <f t="shared" si="3"/>
        <v>0</v>
      </c>
      <c r="V30" s="68" t="str">
        <f t="shared" si="1"/>
        <v>Ja</v>
      </c>
      <c r="W30" s="72"/>
    </row>
    <row r="31" spans="1:23" ht="15" thickBot="1" x14ac:dyDescent="0.4">
      <c r="A31" s="310"/>
      <c r="B31" s="8" t="s">
        <v>52</v>
      </c>
      <c r="C31" s="50"/>
      <c r="D31" s="24">
        <f>C31-SUM(E31:F31:G31)</f>
        <v>0</v>
      </c>
      <c r="E31" s="249"/>
      <c r="F31" s="89"/>
      <c r="G31" s="250"/>
      <c r="H31" s="100"/>
      <c r="J31" s="251">
        <f>ROUNDUP(D31*$E$37+F31*F37,0)</f>
        <v>0</v>
      </c>
      <c r="K31" s="104"/>
      <c r="L31" s="156">
        <f>Prosjekter!D26</f>
        <v>0</v>
      </c>
      <c r="M31" s="107">
        <f t="shared" si="0"/>
        <v>0</v>
      </c>
      <c r="O31" s="117"/>
      <c r="P31" s="332"/>
      <c r="Q31" s="235"/>
      <c r="R31" s="232"/>
      <c r="S31" s="122"/>
      <c r="U31" s="130">
        <f t="shared" si="3"/>
        <v>0</v>
      </c>
      <c r="V31" s="68" t="str">
        <f t="shared" si="1"/>
        <v>Ja</v>
      </c>
      <c r="W31" s="72"/>
    </row>
    <row r="32" spans="1:23" ht="15" thickBot="1" x14ac:dyDescent="0.4">
      <c r="A32" s="310"/>
      <c r="B32" s="8" t="s">
        <v>53</v>
      </c>
      <c r="C32" s="50"/>
      <c r="D32" s="16"/>
      <c r="E32" s="17"/>
      <c r="F32" s="23">
        <f>C32-SUM(D32,E32,G32)</f>
        <v>0</v>
      </c>
      <c r="G32" s="93"/>
      <c r="H32" s="100"/>
      <c r="J32" s="251">
        <f>ROUNDUP(C32*$F$37,0)</f>
        <v>0</v>
      </c>
      <c r="K32" s="104"/>
      <c r="L32" s="156">
        <f>Prosjekter!D27</f>
        <v>0</v>
      </c>
      <c r="M32" s="109">
        <f t="shared" si="0"/>
        <v>0</v>
      </c>
      <c r="O32" s="116"/>
      <c r="P32" s="332"/>
      <c r="Q32" s="235"/>
      <c r="R32" s="232"/>
      <c r="S32" s="122"/>
      <c r="U32" s="130">
        <f t="shared" si="3"/>
        <v>0</v>
      </c>
      <c r="V32" s="68" t="str">
        <f t="shared" si="1"/>
        <v>Ja</v>
      </c>
      <c r="W32" s="72"/>
    </row>
    <row r="33" spans="1:24" ht="15" thickBot="1" x14ac:dyDescent="0.4">
      <c r="A33" s="310"/>
      <c r="B33" s="8" t="s">
        <v>54</v>
      </c>
      <c r="C33" s="50"/>
      <c r="D33" s="16"/>
      <c r="E33" s="23">
        <f>C33-SUM(D33,F33,G33)</f>
        <v>0</v>
      </c>
      <c r="F33" s="17"/>
      <c r="G33" s="93"/>
      <c r="H33" s="100"/>
      <c r="J33" s="251">
        <f t="shared" si="7"/>
        <v>0</v>
      </c>
      <c r="K33" s="104"/>
      <c r="L33" s="156">
        <f>Prosjekter!D28</f>
        <v>0</v>
      </c>
      <c r="M33" s="109">
        <f t="shared" si="0"/>
        <v>0</v>
      </c>
      <c r="O33" s="117"/>
      <c r="P33" s="332"/>
      <c r="Q33" s="235"/>
      <c r="R33" s="232"/>
      <c r="S33" s="122"/>
      <c r="U33" s="130">
        <f t="shared" si="3"/>
        <v>0</v>
      </c>
      <c r="V33" s="68" t="str">
        <f t="shared" si="1"/>
        <v>Ja</v>
      </c>
      <c r="W33" s="72"/>
    </row>
    <row r="34" spans="1:24" ht="15" thickBot="1" x14ac:dyDescent="0.4">
      <c r="A34" s="310"/>
      <c r="B34" s="8" t="s">
        <v>55</v>
      </c>
      <c r="C34" s="50"/>
      <c r="D34" s="16"/>
      <c r="E34" s="17"/>
      <c r="F34" s="23">
        <f>C34-SUM(D34,E34,G34)</f>
        <v>0</v>
      </c>
      <c r="G34" s="93"/>
      <c r="H34" s="100"/>
      <c r="J34" s="251">
        <f>ROUNDUP(C34*$F$37,0)</f>
        <v>0</v>
      </c>
      <c r="K34" s="104"/>
      <c r="L34" s="156">
        <f>Prosjekter!D29</f>
        <v>0</v>
      </c>
      <c r="M34" s="110">
        <f t="shared" si="0"/>
        <v>0</v>
      </c>
      <c r="O34" s="116"/>
      <c r="P34" s="333"/>
      <c r="Q34" s="235"/>
      <c r="R34" s="233"/>
      <c r="S34" s="123"/>
      <c r="U34" s="130">
        <f t="shared" si="3"/>
        <v>0</v>
      </c>
      <c r="V34" s="68" t="str">
        <f t="shared" si="1"/>
        <v>Ja</v>
      </c>
      <c r="W34" s="72"/>
    </row>
    <row r="35" spans="1:24" ht="15" thickBot="1" x14ac:dyDescent="0.4">
      <c r="A35" s="310"/>
      <c r="B35" s="167" t="s">
        <v>56</v>
      </c>
      <c r="C35" s="26"/>
      <c r="D35" s="18"/>
      <c r="E35" s="19"/>
      <c r="F35" s="25">
        <f>C35-SUM(D35,E35,G35)</f>
        <v>0</v>
      </c>
      <c r="G35" s="94"/>
      <c r="H35" s="101"/>
      <c r="J35" s="251">
        <f>ROUNDUP(C35*$F$37,0)</f>
        <v>0</v>
      </c>
      <c r="K35" s="244"/>
      <c r="L35" s="245">
        <f>Prosjekter!D30</f>
        <v>0</v>
      </c>
      <c r="M35" s="111">
        <f t="shared" si="0"/>
        <v>0</v>
      </c>
      <c r="O35" s="118"/>
      <c r="P35" s="127"/>
      <c r="Q35" s="236"/>
      <c r="R35" s="349" t="s">
        <v>34</v>
      </c>
      <c r="S35" s="350"/>
      <c r="U35" s="129">
        <f>M35-P35</f>
        <v>0</v>
      </c>
      <c r="V35" s="69" t="str">
        <f t="shared" si="1"/>
        <v>Ja</v>
      </c>
      <c r="W35" s="208"/>
    </row>
    <row r="36" spans="1:24" ht="15" thickBot="1" x14ac:dyDescent="0.4">
      <c r="A36" s="310"/>
      <c r="B36" s="13" t="s">
        <v>57</v>
      </c>
      <c r="C36" s="27">
        <f t="shared" ref="C36:H36" si="8">SUM(C13:C35)</f>
        <v>0</v>
      </c>
      <c r="D36" s="28">
        <f t="shared" si="8"/>
        <v>0</v>
      </c>
      <c r="E36" s="29">
        <f t="shared" si="8"/>
        <v>0</v>
      </c>
      <c r="F36" s="29">
        <f t="shared" si="8"/>
        <v>0</v>
      </c>
      <c r="G36" s="30">
        <f t="shared" si="8"/>
        <v>0</v>
      </c>
      <c r="H36" s="102">
        <f t="shared" si="8"/>
        <v>0</v>
      </c>
      <c r="J36" s="105">
        <f>SUM(J13:J35)</f>
        <v>0</v>
      </c>
      <c r="K36" s="106">
        <f>SUM(K13:K35)</f>
        <v>0</v>
      </c>
      <c r="L36" s="132"/>
      <c r="M36" s="112">
        <f>SUM(M13:M35)</f>
        <v>0</v>
      </c>
      <c r="O36" s="119">
        <f>SUM(O13:O35)</f>
        <v>0</v>
      </c>
      <c r="P36" s="124">
        <f>SUM(P13:P14,P35)</f>
        <v>0</v>
      </c>
      <c r="Q36" s="119">
        <f>SUM(Q13:Q35)</f>
        <v>0</v>
      </c>
      <c r="R36" s="125">
        <f>SUM(R15:R34)</f>
        <v>0</v>
      </c>
      <c r="S36" s="126">
        <f>SUM(S15:S34)</f>
        <v>0</v>
      </c>
      <c r="U36" s="131">
        <f>SUM(U13:U35)</f>
        <v>0</v>
      </c>
      <c r="V36" s="70"/>
      <c r="W36" s="221"/>
    </row>
    <row r="37" spans="1:24" ht="16.5" customHeight="1" thickTop="1" thickBot="1" x14ac:dyDescent="0.4">
      <c r="A37" s="310"/>
      <c r="B37" s="308" t="s">
        <v>58</v>
      </c>
      <c r="C37" s="65"/>
      <c r="D37" s="300">
        <v>0.2</v>
      </c>
      <c r="E37" s="302">
        <v>8.3000000000000004E-2</v>
      </c>
      <c r="F37" s="302">
        <v>0.05</v>
      </c>
      <c r="G37" s="304">
        <v>3.3000000000000002E-2</v>
      </c>
      <c r="K37" s="207"/>
      <c r="L37" s="373" t="s">
        <v>59</v>
      </c>
      <c r="M37" s="306">
        <f>'Antall el-entreprenører'!H18</f>
        <v>0</v>
      </c>
      <c r="O37" s="54" t="str">
        <f>IF((O36+Q36)&lt;O12,"Nei","Ja")</f>
        <v>Ja</v>
      </c>
      <c r="P37"/>
      <c r="Q37"/>
      <c r="U37" s="9"/>
      <c r="V37" s="9"/>
      <c r="W37" s="209"/>
    </row>
    <row r="38" spans="1:24" ht="13.5" customHeight="1" thickBot="1" x14ac:dyDescent="0.4">
      <c r="A38" s="310"/>
      <c r="B38" s="309"/>
      <c r="C38" s="65"/>
      <c r="D38" s="301"/>
      <c r="E38" s="303"/>
      <c r="F38" s="303"/>
      <c r="G38" s="305"/>
      <c r="J38" s="9"/>
      <c r="K38" s="9"/>
      <c r="L38" s="374"/>
      <c r="M38" s="307"/>
      <c r="O38"/>
      <c r="P38"/>
      <c r="Q38"/>
      <c r="U38" s="9"/>
      <c r="V38" s="9"/>
    </row>
    <row r="39" spans="1:24" ht="18.75" customHeight="1" thickBot="1" x14ac:dyDescent="0.4">
      <c r="A39" s="310"/>
      <c r="B39" s="95"/>
      <c r="C39" s="65"/>
      <c r="D39" s="87"/>
      <c r="E39" s="87"/>
      <c r="F39" s="87"/>
      <c r="G39" s="87"/>
      <c r="L39" s="151" t="s">
        <v>60</v>
      </c>
      <c r="M39" s="113">
        <f>SUM(M36:M37)</f>
        <v>0</v>
      </c>
      <c r="O39"/>
      <c r="P39"/>
      <c r="Q39"/>
      <c r="U39" s="9"/>
      <c r="V39" s="9"/>
    </row>
    <row r="40" spans="1:24" ht="18.75" customHeight="1" thickTop="1" thickBot="1" x14ac:dyDescent="0.4">
      <c r="H40" s="32"/>
      <c r="P40"/>
      <c r="Q40"/>
      <c r="U40" s="9"/>
      <c r="V40" s="9"/>
    </row>
    <row r="41" spans="1:24" ht="43.5" customHeight="1" thickBot="1" x14ac:dyDescent="0.4">
      <c r="A41" s="310" t="s">
        <v>61</v>
      </c>
      <c r="C41" s="9"/>
      <c r="D41" s="9"/>
      <c r="E41" s="9"/>
      <c r="F41" s="9"/>
      <c r="G41" s="9"/>
      <c r="H41" s="9"/>
      <c r="J41" s="58" t="s">
        <v>62</v>
      </c>
      <c r="K41" s="138" t="s">
        <v>63</v>
      </c>
      <c r="L41" s="59" t="s">
        <v>64</v>
      </c>
      <c r="M41" s="55" t="s">
        <v>65</v>
      </c>
      <c r="O41" s="9"/>
      <c r="P41" s="9"/>
      <c r="Q41" s="9"/>
      <c r="R41" s="286" t="s">
        <v>66</v>
      </c>
      <c r="S41" s="287"/>
      <c r="U41" s="31"/>
      <c r="V41" s="32"/>
      <c r="W41" s="220" t="s">
        <v>22</v>
      </c>
      <c r="X41" s="32"/>
    </row>
    <row r="42" spans="1:24" ht="15.75" customHeight="1" thickBot="1" x14ac:dyDescent="0.4">
      <c r="A42" s="310"/>
      <c r="B42" s="35" t="s">
        <v>67</v>
      </c>
      <c r="C42" s="377" t="s">
        <v>68</v>
      </c>
      <c r="D42" s="359"/>
      <c r="E42" s="359"/>
      <c r="F42" s="359"/>
      <c r="G42" s="359"/>
      <c r="H42" s="359"/>
      <c r="I42" s="378"/>
      <c r="J42" s="61"/>
      <c r="K42" s="142"/>
      <c r="L42" s="176">
        <f>Prosjekter!D36</f>
        <v>0</v>
      </c>
      <c r="M42" s="52">
        <f>(J42+K42)*(1-L42)</f>
        <v>0</v>
      </c>
      <c r="O42" s="351" t="s">
        <v>34</v>
      </c>
      <c r="P42" s="336"/>
      <c r="Q42" s="337"/>
      <c r="R42" s="317"/>
      <c r="S42" s="318"/>
      <c r="U42" s="78">
        <f>M42-R42</f>
        <v>0</v>
      </c>
      <c r="V42" s="74" t="str">
        <f>IF(U42&gt;M42*0.05,"Nei","Ja")</f>
        <v>Ja</v>
      </c>
      <c r="W42" s="71"/>
    </row>
    <row r="43" spans="1:24" ht="15" thickBot="1" x14ac:dyDescent="0.4">
      <c r="A43" s="310"/>
      <c r="B43" s="37" t="s">
        <v>69</v>
      </c>
      <c r="C43" s="379"/>
      <c r="D43" s="362"/>
      <c r="E43" s="362"/>
      <c r="F43" s="362"/>
      <c r="G43" s="362"/>
      <c r="H43" s="362"/>
      <c r="I43" s="380"/>
      <c r="J43" s="61"/>
      <c r="K43" s="143"/>
      <c r="L43" s="156">
        <f>Prosjekter!D37</f>
        <v>0</v>
      </c>
      <c r="M43" s="53">
        <f>(J43+K43)*(1-L43)</f>
        <v>0</v>
      </c>
      <c r="O43" s="352"/>
      <c r="P43" s="353"/>
      <c r="Q43" s="354"/>
      <c r="R43" s="321"/>
      <c r="S43" s="322"/>
      <c r="U43" s="79">
        <f>M43-R43</f>
        <v>0</v>
      </c>
      <c r="V43" s="75" t="str">
        <f>IF(U43&gt;M43*0.05,"Nei","Ja")</f>
        <v>Ja</v>
      </c>
      <c r="W43" s="77"/>
    </row>
    <row r="44" spans="1:24" ht="15" thickBot="1" x14ac:dyDescent="0.4">
      <c r="A44" s="310"/>
      <c r="B44" s="38" t="s">
        <v>70</v>
      </c>
      <c r="C44" s="379"/>
      <c r="D44" s="362"/>
      <c r="E44" s="362"/>
      <c r="F44" s="362"/>
      <c r="G44" s="362"/>
      <c r="H44" s="362"/>
      <c r="I44" s="380"/>
      <c r="J44" s="61"/>
      <c r="K44" s="144"/>
      <c r="L44" s="156">
        <f>Prosjekter!D38</f>
        <v>0</v>
      </c>
      <c r="M44" s="53">
        <f t="shared" ref="M44:M46" si="9">(J44+K44)*(1-L44)</f>
        <v>0</v>
      </c>
      <c r="O44" s="352"/>
      <c r="P44" s="353"/>
      <c r="Q44" s="354"/>
      <c r="R44" s="321"/>
      <c r="S44" s="322"/>
      <c r="U44" s="80">
        <f>M44-R44</f>
        <v>0</v>
      </c>
      <c r="V44" s="75" t="str">
        <f>IF(U44&gt;M44*0.05,"Nei","Ja")</f>
        <v>Ja</v>
      </c>
      <c r="W44" s="72"/>
    </row>
    <row r="45" spans="1:24" ht="15" thickBot="1" x14ac:dyDescent="0.4">
      <c r="A45" s="310"/>
      <c r="B45" s="38" t="s">
        <v>71</v>
      </c>
      <c r="C45" s="379"/>
      <c r="D45" s="362"/>
      <c r="E45" s="362"/>
      <c r="F45" s="362"/>
      <c r="G45" s="362"/>
      <c r="H45" s="362"/>
      <c r="I45" s="380"/>
      <c r="J45" s="61"/>
      <c r="K45" s="145"/>
      <c r="L45" s="156">
        <f>Prosjekter!D39</f>
        <v>0</v>
      </c>
      <c r="M45" s="53">
        <f t="shared" si="9"/>
        <v>0</v>
      </c>
      <c r="O45" s="352"/>
      <c r="P45" s="353"/>
      <c r="Q45" s="354"/>
      <c r="R45" s="321"/>
      <c r="S45" s="322"/>
      <c r="U45" s="81">
        <f>M45-R45</f>
        <v>0</v>
      </c>
      <c r="V45" s="75" t="str">
        <f>IF(U45&gt;M45*0.05,"Nei","Ja")</f>
        <v>Ja</v>
      </c>
      <c r="W45" s="72"/>
    </row>
    <row r="46" spans="1:24" ht="15" thickBot="1" x14ac:dyDescent="0.4">
      <c r="A46" s="310"/>
      <c r="B46" s="39" t="s">
        <v>72</v>
      </c>
      <c r="C46" s="381"/>
      <c r="D46" s="365"/>
      <c r="E46" s="365"/>
      <c r="F46" s="365"/>
      <c r="G46" s="365"/>
      <c r="H46" s="365"/>
      <c r="I46" s="382"/>
      <c r="J46" s="61"/>
      <c r="K46" s="146"/>
      <c r="L46" s="177">
        <f>Prosjekter!D40</f>
        <v>0</v>
      </c>
      <c r="M46" s="53">
        <f t="shared" si="9"/>
        <v>0</v>
      </c>
      <c r="O46" s="355"/>
      <c r="P46" s="356"/>
      <c r="Q46" s="357"/>
      <c r="R46" s="315"/>
      <c r="S46" s="316"/>
      <c r="U46" s="82">
        <f>M46-R46</f>
        <v>0</v>
      </c>
      <c r="V46" s="76" t="str">
        <f>IF(U46&gt;M46*0.05,"Nei","Ja")</f>
        <v>Ja</v>
      </c>
      <c r="W46" s="73"/>
    </row>
    <row r="47" spans="1:24" ht="15" thickBot="1" x14ac:dyDescent="0.4">
      <c r="A47" s="310"/>
      <c r="B47" s="41" t="s">
        <v>57</v>
      </c>
      <c r="C47" s="9"/>
      <c r="D47" s="9"/>
      <c r="E47" s="9"/>
      <c r="F47" s="9"/>
      <c r="G47" s="9"/>
      <c r="H47" s="9"/>
      <c r="J47" s="60">
        <f>SUM(J42:K46)</f>
        <v>0</v>
      </c>
      <c r="K47" s="147">
        <f>SUM(K42:L46)</f>
        <v>0</v>
      </c>
      <c r="L47" s="33"/>
      <c r="M47" s="239">
        <f>SUM(M42:M46)</f>
        <v>0</v>
      </c>
      <c r="O47" s="33"/>
      <c r="P47" s="33"/>
      <c r="Q47" s="33"/>
      <c r="R47" s="319">
        <f>SUM(R42:S46)</f>
        <v>0</v>
      </c>
      <c r="S47" s="320"/>
      <c r="U47" s="33"/>
      <c r="V47" s="33"/>
      <c r="W47" s="222"/>
    </row>
    <row r="48" spans="1:24" ht="15.5" thickTop="1" thickBot="1" x14ac:dyDescent="0.4">
      <c r="B48" s="33"/>
      <c r="C48" s="9"/>
      <c r="D48" s="9"/>
      <c r="E48" s="9"/>
      <c r="F48" s="9"/>
      <c r="G48" s="9"/>
      <c r="H48" s="9"/>
      <c r="J48" s="9"/>
      <c r="K48" s="33"/>
      <c r="L48" s="9"/>
      <c r="M48" s="33"/>
      <c r="O48" s="9"/>
      <c r="P48" s="9"/>
      <c r="Q48" s="9"/>
      <c r="R48" s="33"/>
      <c r="S48" s="33"/>
      <c r="U48" s="9"/>
      <c r="V48" s="9"/>
    </row>
    <row r="49" spans="1:23" ht="32.25" customHeight="1" thickBot="1" x14ac:dyDescent="0.4">
      <c r="A49" s="290" t="s">
        <v>73</v>
      </c>
      <c r="B49" s="34"/>
      <c r="C49" s="137" t="s">
        <v>74</v>
      </c>
      <c r="D49" s="34"/>
      <c r="E49" s="34"/>
      <c r="F49" s="34"/>
      <c r="G49" s="34"/>
      <c r="H49" s="34"/>
      <c r="J49" s="58" t="s">
        <v>75</v>
      </c>
      <c r="K49" s="138" t="s">
        <v>63</v>
      </c>
      <c r="L49" s="34"/>
      <c r="M49" s="139" t="s">
        <v>76</v>
      </c>
      <c r="O49" s="9"/>
      <c r="P49"/>
      <c r="Q49"/>
      <c r="R49" s="286" t="s">
        <v>66</v>
      </c>
      <c r="S49" s="287"/>
      <c r="U49" s="34"/>
      <c r="V49" s="34"/>
      <c r="W49" s="220" t="s">
        <v>22</v>
      </c>
    </row>
    <row r="50" spans="1:23" ht="15" customHeight="1" thickBot="1" x14ac:dyDescent="0.4">
      <c r="A50" s="290"/>
      <c r="B50" s="42" t="s">
        <v>67</v>
      </c>
      <c r="C50" s="149">
        <f>'Antall el-entreprenører'!H6</f>
        <v>0</v>
      </c>
      <c r="D50" s="291" t="s">
        <v>77</v>
      </c>
      <c r="E50" s="292"/>
      <c r="F50" s="292"/>
      <c r="G50" s="292"/>
      <c r="H50" s="292"/>
      <c r="I50" s="292"/>
      <c r="J50" s="152">
        <f>C50*0.35</f>
        <v>0</v>
      </c>
      <c r="K50" s="36"/>
      <c r="L50" s="283" t="s">
        <v>34</v>
      </c>
      <c r="M50" s="133">
        <f>J50+K50</f>
        <v>0</v>
      </c>
      <c r="O50" s="351" t="s">
        <v>34</v>
      </c>
      <c r="P50" s="336"/>
      <c r="Q50" s="337"/>
      <c r="R50" s="323"/>
      <c r="S50" s="324"/>
      <c r="T50" s="10"/>
      <c r="U50" s="83">
        <f>M50-R50</f>
        <v>0</v>
      </c>
      <c r="V50" s="66" t="str">
        <f>IF(U50&gt;M50*0.05,"Nei","Ja")</f>
        <v>Ja</v>
      </c>
      <c r="W50" s="71"/>
    </row>
    <row r="51" spans="1:23" ht="15" thickBot="1" x14ac:dyDescent="0.4">
      <c r="A51" s="290"/>
      <c r="B51" s="43" t="s">
        <v>78</v>
      </c>
      <c r="C51" s="150"/>
      <c r="D51" s="293"/>
      <c r="E51" s="294"/>
      <c r="F51" s="294"/>
      <c r="G51" s="294"/>
      <c r="H51" s="294"/>
      <c r="I51" s="294"/>
      <c r="J51" s="152">
        <f t="shared" ref="J51:J53" si="10">C51*0.35</f>
        <v>0</v>
      </c>
      <c r="K51" s="96"/>
      <c r="L51" s="284"/>
      <c r="M51" s="53">
        <f t="shared" ref="M51:M54" si="11">J51+K51</f>
        <v>0</v>
      </c>
      <c r="O51" s="352"/>
      <c r="P51" s="353"/>
      <c r="Q51" s="354"/>
      <c r="R51" s="325"/>
      <c r="S51" s="326"/>
      <c r="T51" s="10"/>
      <c r="U51" s="84">
        <f>M51-R51</f>
        <v>0</v>
      </c>
      <c r="V51" s="68" t="str">
        <f>IF(U51&gt;M51*0.05,"Nei","Ja")</f>
        <v>Ja</v>
      </c>
      <c r="W51" s="72"/>
    </row>
    <row r="52" spans="1:23" x14ac:dyDescent="0.35">
      <c r="A52" s="290"/>
      <c r="B52" s="43" t="s">
        <v>79</v>
      </c>
      <c r="C52" s="150"/>
      <c r="D52" s="295"/>
      <c r="E52" s="296"/>
      <c r="F52" s="296"/>
      <c r="G52" s="296"/>
      <c r="H52" s="296"/>
      <c r="I52" s="296"/>
      <c r="J52" s="152">
        <f t="shared" si="10"/>
        <v>0</v>
      </c>
      <c r="K52" s="97"/>
      <c r="L52" s="284"/>
      <c r="M52" s="53">
        <f t="shared" si="11"/>
        <v>0</v>
      </c>
      <c r="O52" s="352"/>
      <c r="P52" s="353"/>
      <c r="Q52" s="354"/>
      <c r="R52" s="325"/>
      <c r="S52" s="326"/>
      <c r="T52" s="10"/>
      <c r="U52" s="84">
        <f>M52-R52</f>
        <v>0</v>
      </c>
      <c r="V52" s="68" t="str">
        <f>IF(U52&gt;M52*0.05,"Nei","Ja")</f>
        <v>Ja</v>
      </c>
      <c r="W52" s="72"/>
    </row>
    <row r="53" spans="1:23" x14ac:dyDescent="0.35">
      <c r="A53" s="290"/>
      <c r="B53" s="43" t="s">
        <v>80</v>
      </c>
      <c r="C53" s="150"/>
      <c r="D53" s="252"/>
      <c r="E53" s="253"/>
      <c r="F53" s="253"/>
      <c r="G53" s="253"/>
      <c r="H53" s="253"/>
      <c r="I53" s="253"/>
      <c r="J53" s="152">
        <f t="shared" si="10"/>
        <v>0</v>
      </c>
      <c r="K53" s="97"/>
      <c r="L53" s="284"/>
      <c r="M53" s="53">
        <f t="shared" si="11"/>
        <v>0</v>
      </c>
      <c r="O53" s="352"/>
      <c r="P53" s="353"/>
      <c r="Q53" s="354"/>
      <c r="R53" s="254"/>
      <c r="S53" s="255"/>
      <c r="T53" s="10"/>
      <c r="U53" s="84"/>
      <c r="V53" s="68"/>
      <c r="W53" s="72"/>
    </row>
    <row r="54" spans="1:23" ht="33" customHeight="1" x14ac:dyDescent="0.35">
      <c r="A54" s="290"/>
      <c r="B54" s="43" t="s">
        <v>81</v>
      </c>
      <c r="C54" s="153">
        <f>'Antall el-entreprenører'!H13</f>
        <v>0</v>
      </c>
      <c r="D54" s="311" t="s">
        <v>82</v>
      </c>
      <c r="E54" s="312"/>
      <c r="F54" s="312"/>
      <c r="G54" s="312"/>
      <c r="H54" s="312"/>
      <c r="I54" s="312"/>
      <c r="J54" s="152">
        <f>'Antall el-entreprenører'!H15</f>
        <v>0</v>
      </c>
      <c r="K54" s="96"/>
      <c r="L54" s="284"/>
      <c r="M54" s="53">
        <f t="shared" si="11"/>
        <v>0</v>
      </c>
      <c r="N54" s="134"/>
      <c r="O54" s="352"/>
      <c r="P54" s="353"/>
      <c r="Q54" s="354"/>
      <c r="R54" s="334"/>
      <c r="S54" s="335"/>
      <c r="T54" s="10"/>
      <c r="U54" s="84">
        <f>M54-R54</f>
        <v>0</v>
      </c>
      <c r="V54" s="68" t="str">
        <f>IF(U54&gt;M54*0.05,"Nei","Ja")</f>
        <v>Ja</v>
      </c>
      <c r="W54" s="72"/>
    </row>
    <row r="55" spans="1:23" ht="18.75" customHeight="1" thickBot="1" x14ac:dyDescent="0.4">
      <c r="A55" s="290"/>
      <c r="B55" s="141" t="s">
        <v>83</v>
      </c>
      <c r="C55" s="297" t="s">
        <v>84</v>
      </c>
      <c r="D55" s="298"/>
      <c r="E55" s="298"/>
      <c r="F55" s="298"/>
      <c r="G55" s="298"/>
      <c r="H55" s="298"/>
      <c r="I55" s="299"/>
      <c r="J55" s="148"/>
      <c r="K55" s="40"/>
      <c r="L55" s="285"/>
      <c r="M55" s="88">
        <f>J55+K55</f>
        <v>0</v>
      </c>
      <c r="O55" s="355"/>
      <c r="P55" s="356"/>
      <c r="Q55" s="357"/>
      <c r="R55" s="327"/>
      <c r="S55" s="328"/>
      <c r="U55" s="85">
        <f>M55-R55</f>
        <v>0</v>
      </c>
      <c r="V55" s="86" t="str">
        <f>IF(U55&gt;M55*0.05,"Nei","Ja")</f>
        <v>Ja</v>
      </c>
      <c r="W55" s="73"/>
    </row>
    <row r="56" spans="1:23" x14ac:dyDescent="0.35">
      <c r="A56" s="140"/>
      <c r="C56" s="33"/>
      <c r="D56" s="9"/>
      <c r="E56" s="9"/>
      <c r="F56" s="9"/>
      <c r="G56" s="9"/>
      <c r="H56" s="33"/>
      <c r="J56" s="9"/>
      <c r="K56" s="33"/>
      <c r="L56" s="33"/>
      <c r="M56" s="33"/>
      <c r="O56" s="33"/>
      <c r="P56" s="33"/>
      <c r="Q56" s="33"/>
      <c r="R56" s="33"/>
      <c r="S56" s="33"/>
      <c r="U56" s="33"/>
      <c r="V56" s="51"/>
      <c r="W56" s="222"/>
    </row>
    <row r="57" spans="1:23" ht="30" customHeight="1" thickBot="1" x14ac:dyDescent="0.4">
      <c r="A57" s="310" t="s">
        <v>85</v>
      </c>
      <c r="B57" s="9"/>
      <c r="C57" s="56" t="s">
        <v>86</v>
      </c>
      <c r="D57" s="9"/>
      <c r="E57" s="9"/>
      <c r="F57" s="9"/>
      <c r="G57" s="9"/>
      <c r="H57" s="9"/>
      <c r="J57" s="9"/>
      <c r="K57" s="9"/>
      <c r="L57" s="9"/>
      <c r="M57" s="9"/>
      <c r="O57" s="9"/>
      <c r="P57" s="9"/>
      <c r="Q57" s="9"/>
      <c r="R57" s="257" t="s">
        <v>66</v>
      </c>
      <c r="S57" s="258"/>
      <c r="U57" s="257" t="s">
        <v>22</v>
      </c>
      <c r="V57" s="258"/>
    </row>
    <row r="58" spans="1:23" ht="15.75" customHeight="1" x14ac:dyDescent="0.35">
      <c r="A58" s="310"/>
      <c r="B58" s="35" t="s">
        <v>87</v>
      </c>
      <c r="C58" s="46"/>
      <c r="D58" s="358" t="s">
        <v>88</v>
      </c>
      <c r="E58" s="359"/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  <c r="Q58" s="360"/>
      <c r="R58" s="317"/>
      <c r="S58" s="318"/>
      <c r="U58" s="259" t="s">
        <v>89</v>
      </c>
      <c r="V58" s="260"/>
    </row>
    <row r="59" spans="1:23" x14ac:dyDescent="0.35">
      <c r="A59" s="310"/>
      <c r="B59" s="38" t="s">
        <v>90</v>
      </c>
      <c r="C59" s="47"/>
      <c r="D59" s="361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3"/>
      <c r="R59" s="321"/>
      <c r="S59" s="322"/>
      <c r="U59" s="261"/>
      <c r="V59" s="262"/>
    </row>
    <row r="60" spans="1:23" ht="15" thickBot="1" x14ac:dyDescent="0.4">
      <c r="A60" s="310"/>
      <c r="B60" s="44" t="s">
        <v>91</v>
      </c>
      <c r="C60" s="48"/>
      <c r="D60" s="364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6"/>
      <c r="R60" s="315"/>
      <c r="S60" s="316"/>
      <c r="U60" s="288"/>
      <c r="V60" s="289"/>
    </row>
    <row r="61" spans="1:23" x14ac:dyDescent="0.35">
      <c r="A61" s="310"/>
    </row>
    <row r="62" spans="1:23" x14ac:dyDescent="0.35">
      <c r="A62" s="57"/>
    </row>
    <row r="63" spans="1:23" x14ac:dyDescent="0.35">
      <c r="B63" s="136" t="s">
        <v>92</v>
      </c>
      <c r="C63" s="136" t="s">
        <v>93</v>
      </c>
    </row>
    <row r="64" spans="1:23" x14ac:dyDescent="0.35">
      <c r="B64" s="2"/>
      <c r="C64" t="s">
        <v>94</v>
      </c>
    </row>
    <row r="65" spans="2:3" x14ac:dyDescent="0.35">
      <c r="B65" s="3"/>
      <c r="C65" t="s">
        <v>95</v>
      </c>
    </row>
    <row r="66" spans="2:3" x14ac:dyDescent="0.35">
      <c r="B66" s="4"/>
      <c r="C66" t="s">
        <v>96</v>
      </c>
    </row>
    <row r="67" spans="2:3" x14ac:dyDescent="0.35">
      <c r="B67" s="5"/>
      <c r="C67" t="s">
        <v>97</v>
      </c>
    </row>
    <row r="68" spans="2:3" x14ac:dyDescent="0.35">
      <c r="B68" s="6"/>
      <c r="C68" t="s">
        <v>98</v>
      </c>
    </row>
  </sheetData>
  <sheetProtection selectLockedCells="1"/>
  <protectedRanges>
    <protectedRange sqref="U58:V60" name="Område1"/>
  </protectedRanges>
  <mergeCells count="69">
    <mergeCell ref="D58:Q60"/>
    <mergeCell ref="B7:C7"/>
    <mergeCell ref="A3:A7"/>
    <mergeCell ref="H10:H12"/>
    <mergeCell ref="K10:K12"/>
    <mergeCell ref="M10:M12"/>
    <mergeCell ref="L37:L38"/>
    <mergeCell ref="L10:L11"/>
    <mergeCell ref="C42:I46"/>
    <mergeCell ref="W10:W12"/>
    <mergeCell ref="P15:P34"/>
    <mergeCell ref="R54:S54"/>
    <mergeCell ref="O9:S9"/>
    <mergeCell ref="R13:S14"/>
    <mergeCell ref="R10:S10"/>
    <mergeCell ref="O10:P10"/>
    <mergeCell ref="R11:R12"/>
    <mergeCell ref="S11:S12"/>
    <mergeCell ref="P11:P12"/>
    <mergeCell ref="R35:S35"/>
    <mergeCell ref="O42:Q46"/>
    <mergeCell ref="O50:Q55"/>
    <mergeCell ref="R60:S60"/>
    <mergeCell ref="R57:S57"/>
    <mergeCell ref="R41:S41"/>
    <mergeCell ref="R42:S42"/>
    <mergeCell ref="R47:S47"/>
    <mergeCell ref="R43:S43"/>
    <mergeCell ref="R44:S44"/>
    <mergeCell ref="R45:S45"/>
    <mergeCell ref="R46:S46"/>
    <mergeCell ref="R58:S58"/>
    <mergeCell ref="R59:S59"/>
    <mergeCell ref="R50:S50"/>
    <mergeCell ref="R51:S51"/>
    <mergeCell ref="R52:S52"/>
    <mergeCell ref="R55:S55"/>
    <mergeCell ref="U60:V60"/>
    <mergeCell ref="A49:A55"/>
    <mergeCell ref="J9:M9"/>
    <mergeCell ref="D50:I52"/>
    <mergeCell ref="C55:I55"/>
    <mergeCell ref="D37:D38"/>
    <mergeCell ref="E37:E38"/>
    <mergeCell ref="F37:F38"/>
    <mergeCell ref="G37:G38"/>
    <mergeCell ref="M37:M38"/>
    <mergeCell ref="B37:B38"/>
    <mergeCell ref="A10:A39"/>
    <mergeCell ref="D54:I54"/>
    <mergeCell ref="A41:A47"/>
    <mergeCell ref="A57:A61"/>
    <mergeCell ref="J10:J12"/>
    <mergeCell ref="D1:M1"/>
    <mergeCell ref="U57:V57"/>
    <mergeCell ref="U58:V58"/>
    <mergeCell ref="U59:V59"/>
    <mergeCell ref="B1:C1"/>
    <mergeCell ref="B10:C10"/>
    <mergeCell ref="B11:B12"/>
    <mergeCell ref="C11:C12"/>
    <mergeCell ref="B9:H9"/>
    <mergeCell ref="D10:G10"/>
    <mergeCell ref="D11:G11"/>
    <mergeCell ref="U9:W9"/>
    <mergeCell ref="U10:U12"/>
    <mergeCell ref="V10:V12"/>
    <mergeCell ref="L50:L55"/>
    <mergeCell ref="R49:S49"/>
  </mergeCells>
  <conditionalFormatting sqref="D7">
    <cfRule type="containsText" dxfId="7" priority="3" operator="containsText" text="Nei">
      <formula>NOT(ISERROR(SEARCH("Nei",D7)))</formula>
    </cfRule>
    <cfRule type="containsText" dxfId="6" priority="4" operator="containsText" text="Ja">
      <formula>NOT(ISERROR(SEARCH("Ja",D7)))</formula>
    </cfRule>
  </conditionalFormatting>
  <conditionalFormatting sqref="L12">
    <cfRule type="containsText" dxfId="5" priority="1" operator="containsText" text="Nei">
      <formula>NOT(ISERROR(SEARCH("Nei",L12)))</formula>
    </cfRule>
    <cfRule type="containsText" dxfId="4" priority="2" operator="containsText" text="Ja">
      <formula>NOT(ISERROR(SEARCH("Ja",L12)))</formula>
    </cfRule>
  </conditionalFormatting>
  <conditionalFormatting sqref="O37 V41:V46 V50:V56">
    <cfRule type="containsText" dxfId="3" priority="13" operator="containsText" text="Nei">
      <formula>NOT(ISERROR(SEARCH("Nei",O37)))</formula>
    </cfRule>
    <cfRule type="containsText" dxfId="2" priority="14" operator="containsText" text="Ja">
      <formula>NOT(ISERROR(SEARCH("Ja",O37)))</formula>
    </cfRule>
  </conditionalFormatting>
  <conditionalFormatting sqref="V13:V35 H40">
    <cfRule type="containsText" dxfId="1" priority="5" operator="containsText" text="Nei">
      <formula>NOT(ISERROR(SEARCH("Nei",H13)))</formula>
    </cfRule>
    <cfRule type="containsText" dxfId="0" priority="6" operator="containsText" text="Ja">
      <formula>NOT(ISERROR(SEARCH("Ja",H13)))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8" scale="5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20"/>
  <sheetViews>
    <sheetView zoomScale="89" zoomScaleNormal="89" workbookViewId="0">
      <selection activeCell="F15" sqref="F15"/>
    </sheetView>
  </sheetViews>
  <sheetFormatPr baseColWidth="10" defaultColWidth="11.453125" defaultRowHeight="14.5" x14ac:dyDescent="0.35"/>
  <cols>
    <col min="1" max="1" width="6" customWidth="1"/>
    <col min="2" max="2" width="39.453125" customWidth="1"/>
    <col min="8" max="8" width="8.7265625" customWidth="1"/>
  </cols>
  <sheetData>
    <row r="2" spans="2:19" ht="23.5" x14ac:dyDescent="0.55000000000000004">
      <c r="B2" s="384" t="s">
        <v>99</v>
      </c>
      <c r="C2" s="384"/>
    </row>
    <row r="3" spans="2:19" ht="23.5" x14ac:dyDescent="0.55000000000000004">
      <c r="B3" s="135"/>
      <c r="C3" s="135"/>
    </row>
    <row r="4" spans="2:19" ht="19" thickBot="1" x14ac:dyDescent="0.5">
      <c r="B4" s="383" t="s">
        <v>100</v>
      </c>
      <c r="C4" s="383"/>
      <c r="D4" s="383"/>
      <c r="E4" s="383"/>
      <c r="F4" s="383"/>
      <c r="H4" s="195" t="s">
        <v>101</v>
      </c>
      <c r="J4" s="195" t="s">
        <v>102</v>
      </c>
      <c r="K4" s="195"/>
    </row>
    <row r="5" spans="2:19" x14ac:dyDescent="0.35">
      <c r="B5" s="203" t="s">
        <v>103</v>
      </c>
      <c r="C5" s="185" t="s">
        <v>104</v>
      </c>
      <c r="D5" s="186" t="s">
        <v>105</v>
      </c>
      <c r="E5" s="186" t="s">
        <v>106</v>
      </c>
      <c r="F5" s="185" t="s">
        <v>107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19" x14ac:dyDescent="0.35">
      <c r="B6" s="188" t="s">
        <v>108</v>
      </c>
      <c r="C6" s="181"/>
      <c r="D6" s="181"/>
      <c r="E6" s="181"/>
      <c r="F6" s="181"/>
      <c r="H6" s="198">
        <f>SUM(C6:F6)</f>
        <v>0</v>
      </c>
      <c r="I6" s="9"/>
      <c r="J6" s="388" t="s">
        <v>109</v>
      </c>
      <c r="K6" s="388"/>
      <c r="L6" s="388"/>
      <c r="M6" s="388"/>
      <c r="N6" s="388"/>
      <c r="O6" s="388"/>
      <c r="P6" s="388"/>
      <c r="Q6" s="9"/>
      <c r="R6" s="9"/>
      <c r="S6" s="9"/>
    </row>
    <row r="7" spans="2:19" ht="15" thickBot="1" x14ac:dyDescent="0.4">
      <c r="B7" s="204" t="s">
        <v>110</v>
      </c>
      <c r="C7" s="187">
        <v>6</v>
      </c>
      <c r="D7" s="187">
        <v>8</v>
      </c>
      <c r="E7" s="187">
        <v>12</v>
      </c>
      <c r="F7" s="187">
        <v>16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19" x14ac:dyDescent="0.35">
      <c r="B8" s="188" t="s">
        <v>111</v>
      </c>
      <c r="C8" s="189">
        <f>ROUNDUP(C6*0.35,0)</f>
        <v>0</v>
      </c>
      <c r="D8" s="189">
        <f>ROUNDUP(D6*0.35,0)</f>
        <v>0</v>
      </c>
      <c r="E8" s="189">
        <f>ROUNDUP(E6*0.35,0)</f>
        <v>0</v>
      </c>
      <c r="F8" s="189">
        <f>ROUNDUP(F6*0.35,0)</f>
        <v>0</v>
      </c>
      <c r="H8" s="200">
        <f>SUM(C8:F8)</f>
        <v>0</v>
      </c>
      <c r="I8" s="9"/>
      <c r="J8" s="388" t="s">
        <v>112</v>
      </c>
      <c r="K8" s="388"/>
      <c r="L8" s="388"/>
      <c r="M8" s="388"/>
      <c r="N8" s="388"/>
      <c r="O8" s="388"/>
      <c r="P8" s="388"/>
      <c r="Q8" s="9"/>
      <c r="R8" s="9"/>
      <c r="S8" s="9"/>
    </row>
    <row r="9" spans="2:19" x14ac:dyDescent="0.35">
      <c r="B9" s="188" t="s">
        <v>113</v>
      </c>
      <c r="C9" s="205">
        <f>C6*C7</f>
        <v>0</v>
      </c>
      <c r="D9" s="205">
        <f t="shared" ref="D9:F9" si="0">D6*D7</f>
        <v>0</v>
      </c>
      <c r="E9" s="205">
        <f t="shared" si="0"/>
        <v>0</v>
      </c>
      <c r="F9" s="205">
        <f t="shared" si="0"/>
        <v>0</v>
      </c>
      <c r="H9" s="199">
        <f>SUM(C9:F9)</f>
        <v>0</v>
      </c>
      <c r="I9" s="393" t="s">
        <v>114</v>
      </c>
      <c r="J9" s="392" t="s">
        <v>115</v>
      </c>
      <c r="K9" s="392"/>
      <c r="L9" s="392"/>
      <c r="M9" s="392"/>
      <c r="N9" s="392"/>
      <c r="O9" s="392"/>
      <c r="P9" s="392"/>
      <c r="Q9" s="9"/>
      <c r="R9" s="9"/>
      <c r="S9" s="9"/>
    </row>
    <row r="10" spans="2:19" ht="15" customHeight="1" x14ac:dyDescent="0.35">
      <c r="B10" s="385" t="s">
        <v>116</v>
      </c>
      <c r="C10" s="385"/>
      <c r="D10" s="385"/>
      <c r="E10" s="385"/>
      <c r="F10" s="182"/>
      <c r="G10" s="32" t="s">
        <v>117</v>
      </c>
      <c r="H10" s="199">
        <f>ROUNDUP(F10*0.1,0)</f>
        <v>0</v>
      </c>
      <c r="I10" s="394"/>
      <c r="J10" s="392"/>
      <c r="K10" s="392"/>
      <c r="L10" s="392"/>
      <c r="M10" s="392"/>
      <c r="N10" s="392"/>
      <c r="O10" s="392"/>
      <c r="P10" s="392"/>
      <c r="Q10" s="9"/>
      <c r="R10" s="9"/>
      <c r="S10" s="9"/>
    </row>
    <row r="11" spans="2:19" x14ac:dyDescent="0.35">
      <c r="B11" s="193"/>
      <c r="C11" s="192"/>
      <c r="D11" s="192"/>
      <c r="E11" s="192"/>
      <c r="F11" s="19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2:19" ht="19" thickBot="1" x14ac:dyDescent="0.5">
      <c r="B12" s="383" t="s">
        <v>118</v>
      </c>
      <c r="C12" s="383"/>
      <c r="D12" s="383"/>
      <c r="E12" s="383"/>
      <c r="F12" s="383"/>
    </row>
    <row r="13" spans="2:19" x14ac:dyDescent="0.35">
      <c r="B13" s="190" t="s">
        <v>119</v>
      </c>
      <c r="C13" s="190"/>
      <c r="D13" s="190"/>
      <c r="E13" s="190"/>
      <c r="F13" s="183"/>
      <c r="H13" s="196">
        <f>F13</f>
        <v>0</v>
      </c>
      <c r="J13" s="389" t="s">
        <v>120</v>
      </c>
      <c r="K13" s="389"/>
      <c r="L13" s="389"/>
      <c r="M13" s="389"/>
      <c r="N13" s="389"/>
      <c r="O13" s="389"/>
      <c r="P13" s="389"/>
    </row>
    <row r="14" spans="2:19" ht="15" customHeight="1" x14ac:dyDescent="0.35">
      <c r="B14" s="191" t="s">
        <v>111</v>
      </c>
      <c r="C14" s="190"/>
      <c r="D14" s="191"/>
      <c r="E14" s="194"/>
      <c r="F14" s="197">
        <f>ROUNDUP(F13*0.35,0)</f>
        <v>0</v>
      </c>
      <c r="G14" s="136"/>
      <c r="I14" s="395" t="s">
        <v>114</v>
      </c>
      <c r="J14" s="390" t="s">
        <v>121</v>
      </c>
      <c r="K14" s="390"/>
      <c r="L14" s="390"/>
      <c r="M14" s="390"/>
      <c r="N14" s="390"/>
      <c r="O14" s="390"/>
      <c r="P14" s="390"/>
    </row>
    <row r="15" spans="2:19" x14ac:dyDescent="0.35">
      <c r="B15" s="386" t="s">
        <v>122</v>
      </c>
      <c r="C15" s="386"/>
      <c r="D15" s="191"/>
      <c r="E15" s="194"/>
      <c r="F15" s="206"/>
      <c r="G15" s="136"/>
      <c r="H15" s="196">
        <f>MAXA(F14,F15)</f>
        <v>0</v>
      </c>
      <c r="I15" s="394"/>
      <c r="J15" s="390"/>
      <c r="K15" s="390"/>
      <c r="L15" s="390"/>
      <c r="M15" s="390"/>
      <c r="N15" s="390"/>
      <c r="O15" s="390"/>
      <c r="P15" s="390"/>
    </row>
    <row r="16" spans="2:19" ht="15" customHeight="1" x14ac:dyDescent="0.35">
      <c r="B16" s="386" t="s">
        <v>123</v>
      </c>
      <c r="C16" s="387"/>
      <c r="D16" s="387"/>
      <c r="E16" s="190"/>
      <c r="F16" s="182"/>
      <c r="H16" s="201">
        <f>F16</f>
        <v>0</v>
      </c>
      <c r="I16" s="9"/>
      <c r="J16" s="388" t="s">
        <v>124</v>
      </c>
      <c r="K16" s="388"/>
      <c r="L16" s="388"/>
      <c r="M16" s="388"/>
      <c r="N16" s="388"/>
      <c r="O16" s="388"/>
      <c r="P16" s="388"/>
      <c r="Q16" s="9"/>
      <c r="R16" s="9"/>
      <c r="S16" s="9"/>
    </row>
    <row r="17" spans="2:19" x14ac:dyDescent="0.35">
      <c r="B17" s="9"/>
      <c r="C17" s="9"/>
      <c r="D17" s="9"/>
      <c r="E17" s="9"/>
      <c r="F17" s="18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2:19" x14ac:dyDescent="0.35">
      <c r="B18" s="9"/>
      <c r="C18" s="9"/>
      <c r="D18" s="9"/>
      <c r="E18" s="9"/>
      <c r="F18" s="391" t="s">
        <v>125</v>
      </c>
      <c r="G18" s="391"/>
      <c r="H18" s="202">
        <f>MAXA(H9,H10)+H16</f>
        <v>0</v>
      </c>
      <c r="I18" s="9"/>
      <c r="J18" s="392" t="s">
        <v>126</v>
      </c>
      <c r="K18" s="392"/>
      <c r="L18" s="392"/>
      <c r="M18" s="392"/>
      <c r="N18" s="392"/>
      <c r="O18" s="392"/>
      <c r="P18" s="392"/>
      <c r="Q18" s="9"/>
      <c r="R18" s="9"/>
      <c r="S18" s="9"/>
    </row>
    <row r="19" spans="2:19" x14ac:dyDescent="0.35">
      <c r="B19" s="9"/>
      <c r="C19" s="9"/>
      <c r="E19" s="9"/>
      <c r="F19" s="9"/>
      <c r="H19" s="9"/>
      <c r="I19" s="9"/>
      <c r="J19" s="392"/>
      <c r="K19" s="392"/>
      <c r="L19" s="392"/>
      <c r="M19" s="392"/>
      <c r="N19" s="392"/>
      <c r="O19" s="392"/>
      <c r="P19" s="392"/>
      <c r="Q19" s="9"/>
      <c r="R19" s="9"/>
      <c r="S19" s="9"/>
    </row>
    <row r="20" spans="2:19" x14ac:dyDescent="0.35">
      <c r="B20" s="9"/>
      <c r="C20" s="9"/>
      <c r="D20" s="9"/>
      <c r="E20" s="9"/>
      <c r="F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</sheetData>
  <sheetProtection algorithmName="SHA-512" hashValue="HP/ioxtkK/D/H0uHXsj0BWybsVgYLXWTB/6uD6N3ncbKQpX2BB7N7Xw/2ecGuvHXb62QTb+xkJBAQzrkR7eZeg==" saltValue="NAzxUWGAAsyTh8i0Jtevjw==" spinCount="100000" sheet="1" selectLockedCells="1"/>
  <mergeCells count="16">
    <mergeCell ref="J6:P6"/>
    <mergeCell ref="J8:P8"/>
    <mergeCell ref="J13:P13"/>
    <mergeCell ref="J14:P15"/>
    <mergeCell ref="F18:G18"/>
    <mergeCell ref="J16:P16"/>
    <mergeCell ref="J18:P19"/>
    <mergeCell ref="J9:P10"/>
    <mergeCell ref="I9:I10"/>
    <mergeCell ref="I14:I15"/>
    <mergeCell ref="B4:F4"/>
    <mergeCell ref="B12:F12"/>
    <mergeCell ref="B2:C2"/>
    <mergeCell ref="B10:E10"/>
    <mergeCell ref="B16:D16"/>
    <mergeCell ref="B15:C15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42"/>
  <sheetViews>
    <sheetView zoomScale="81" zoomScaleNormal="81" workbookViewId="0">
      <selection activeCell="C15" sqref="C15"/>
    </sheetView>
  </sheetViews>
  <sheetFormatPr baseColWidth="10" defaultColWidth="11.453125" defaultRowHeight="14.5" x14ac:dyDescent="0.35"/>
  <cols>
    <col min="1" max="1" width="7.26953125" customWidth="1"/>
    <col min="2" max="2" width="44.453125" bestFit="1" customWidth="1"/>
    <col min="6" max="6" width="15" customWidth="1"/>
    <col min="9" max="9" width="33" customWidth="1"/>
    <col min="10" max="10" width="33.26953125" customWidth="1"/>
    <col min="11" max="11" width="34" customWidth="1"/>
    <col min="13" max="13" width="16.54296875" bestFit="1" customWidth="1"/>
    <col min="14" max="14" width="24.26953125" bestFit="1" customWidth="1"/>
    <col min="15" max="15" width="22.26953125" bestFit="1" customWidth="1"/>
  </cols>
  <sheetData>
    <row r="2" spans="2:24" ht="26.5" thickBot="1" x14ac:dyDescent="0.4">
      <c r="B2" s="401" t="s">
        <v>127</v>
      </c>
      <c r="C2" s="401"/>
      <c r="D2" s="401"/>
      <c r="E2" s="164"/>
    </row>
    <row r="3" spans="2:24" ht="15.75" customHeight="1" x14ac:dyDescent="0.35">
      <c r="B3" s="164"/>
      <c r="C3" s="164"/>
      <c r="D3" s="164"/>
      <c r="E3" s="164"/>
    </row>
    <row r="4" spans="2:24" ht="26.25" customHeight="1" x14ac:dyDescent="0.35">
      <c r="B4" s="402" t="s">
        <v>128</v>
      </c>
      <c r="C4" s="402"/>
      <c r="D4" s="402"/>
      <c r="E4" s="402"/>
      <c r="F4" s="402"/>
      <c r="G4" s="402"/>
      <c r="H4" s="402"/>
      <c r="I4" s="402"/>
    </row>
    <row r="5" spans="2:24" ht="23.25" customHeight="1" x14ac:dyDescent="0.35"/>
    <row r="6" spans="2:24" ht="22.5" customHeight="1" thickBot="1" x14ac:dyDescent="0.4">
      <c r="B6" s="396" t="s">
        <v>129</v>
      </c>
      <c r="C6" s="396"/>
      <c r="D6" s="396"/>
      <c r="E6" s="396"/>
      <c r="F6" s="396"/>
      <c r="L6" s="154"/>
      <c r="M6" s="154"/>
      <c r="N6" s="154"/>
      <c r="S6" s="154"/>
      <c r="T6" s="154"/>
      <c r="U6" s="154"/>
      <c r="V6" s="154"/>
      <c r="W6" s="154"/>
      <c r="X6" s="154"/>
    </row>
    <row r="7" spans="2:24" ht="51.75" customHeight="1" thickBot="1" x14ac:dyDescent="0.4">
      <c r="C7" s="223" t="s">
        <v>130</v>
      </c>
      <c r="D7" s="225" t="s">
        <v>64</v>
      </c>
      <c r="E7" s="224" t="s">
        <v>131</v>
      </c>
      <c r="F7" s="137" t="s">
        <v>132</v>
      </c>
      <c r="L7" s="154"/>
      <c r="M7" s="154"/>
      <c r="N7" s="154"/>
      <c r="S7" s="154"/>
      <c r="T7" s="154"/>
      <c r="U7" s="154"/>
      <c r="V7" s="154"/>
      <c r="W7" s="154"/>
      <c r="X7" s="154"/>
    </row>
    <row r="8" spans="2:24" ht="15" thickBot="1" x14ac:dyDescent="0.4">
      <c r="B8" s="11" t="s">
        <v>33</v>
      </c>
      <c r="C8" s="103"/>
      <c r="D8" s="179">
        <v>0</v>
      </c>
      <c r="E8" s="155">
        <f>C8*D8</f>
        <v>0</v>
      </c>
      <c r="F8" s="229">
        <v>0</v>
      </c>
      <c r="I8" s="403" t="s">
        <v>133</v>
      </c>
      <c r="J8" s="397" t="s">
        <v>134</v>
      </c>
      <c r="K8" s="399" t="s">
        <v>135</v>
      </c>
      <c r="L8" s="154"/>
      <c r="S8" s="154"/>
      <c r="T8" s="154"/>
      <c r="U8" s="154"/>
      <c r="V8" s="154"/>
      <c r="W8" s="154"/>
      <c r="X8" s="154"/>
    </row>
    <row r="9" spans="2:24" ht="15" thickBot="1" x14ac:dyDescent="0.4">
      <c r="B9" s="7" t="s">
        <v>35</v>
      </c>
      <c r="C9" s="103">
        <f>SUM('Plan og rapport'!J14:K14)</f>
        <v>0</v>
      </c>
      <c r="D9" s="178">
        <v>0</v>
      </c>
      <c r="E9" s="109">
        <f>C9*D9</f>
        <v>0</v>
      </c>
      <c r="F9" s="230">
        <v>0</v>
      </c>
      <c r="I9" s="404"/>
      <c r="J9" s="398"/>
      <c r="K9" s="400"/>
      <c r="L9" s="154"/>
      <c r="S9" s="154"/>
      <c r="T9" s="154"/>
      <c r="U9" s="154"/>
      <c r="V9" s="154"/>
      <c r="W9" s="154"/>
      <c r="X9" s="154"/>
    </row>
    <row r="10" spans="2:24" ht="15" thickBot="1" x14ac:dyDescent="0.4">
      <c r="B10" s="8" t="s">
        <v>36</v>
      </c>
      <c r="C10" s="103">
        <f>SUM('Plan og rapport'!J15:K15)</f>
        <v>0</v>
      </c>
      <c r="D10" s="178">
        <v>0</v>
      </c>
      <c r="E10" s="109">
        <f t="shared" ref="E10:E30" si="0">C10*D10</f>
        <v>0</v>
      </c>
      <c r="F10" s="230">
        <v>0</v>
      </c>
      <c r="I10" s="168"/>
      <c r="J10" s="169"/>
      <c r="K10" s="170"/>
      <c r="L10" s="154"/>
      <c r="S10" s="154"/>
      <c r="T10" s="154"/>
      <c r="U10" s="154"/>
      <c r="V10" s="154"/>
      <c r="W10" s="154"/>
      <c r="X10" s="154"/>
    </row>
    <row r="11" spans="2:24" ht="15" thickBot="1" x14ac:dyDescent="0.4">
      <c r="B11" s="8" t="s">
        <v>37</v>
      </c>
      <c r="C11" s="103">
        <f>SUM('Plan og rapport'!J16:K16)</f>
        <v>0</v>
      </c>
      <c r="D11" s="178">
        <v>0</v>
      </c>
      <c r="E11" s="109">
        <f t="shared" si="0"/>
        <v>0</v>
      </c>
      <c r="F11" s="230">
        <v>0</v>
      </c>
      <c r="I11" s="168"/>
      <c r="J11" s="169"/>
      <c r="K11" s="170"/>
      <c r="L11" s="154"/>
      <c r="S11" s="154"/>
      <c r="T11" s="154"/>
      <c r="U11" s="154"/>
      <c r="V11" s="154"/>
      <c r="W11" s="154"/>
      <c r="X11" s="154"/>
    </row>
    <row r="12" spans="2:24" ht="15" thickBot="1" x14ac:dyDescent="0.4">
      <c r="B12" s="8" t="s">
        <v>38</v>
      </c>
      <c r="C12" s="103">
        <f>SUM('Plan og rapport'!J17:K17)</f>
        <v>0</v>
      </c>
      <c r="D12" s="178">
        <v>0</v>
      </c>
      <c r="E12" s="109">
        <f t="shared" si="0"/>
        <v>0</v>
      </c>
      <c r="F12" s="230">
        <v>0</v>
      </c>
      <c r="I12" s="168"/>
      <c r="J12" s="169"/>
      <c r="K12" s="170"/>
      <c r="L12" s="154"/>
      <c r="S12" s="154"/>
      <c r="T12" s="154"/>
      <c r="U12" s="154"/>
      <c r="V12" s="154"/>
      <c r="W12" s="154"/>
      <c r="X12" s="154"/>
    </row>
    <row r="13" spans="2:24" ht="15" thickBot="1" x14ac:dyDescent="0.4">
      <c r="B13" s="8" t="s">
        <v>39</v>
      </c>
      <c r="C13" s="103">
        <v>0</v>
      </c>
      <c r="D13" s="178">
        <v>0</v>
      </c>
      <c r="E13" s="109">
        <f t="shared" si="0"/>
        <v>0</v>
      </c>
      <c r="F13" s="230">
        <v>0</v>
      </c>
      <c r="I13" s="168"/>
      <c r="J13" s="169"/>
      <c r="K13" s="170"/>
      <c r="L13" s="154"/>
      <c r="S13" s="154"/>
      <c r="T13" s="154"/>
      <c r="U13" s="154"/>
      <c r="V13" s="154"/>
      <c r="W13" s="154"/>
      <c r="X13" s="154"/>
    </row>
    <row r="14" spans="2:24" ht="15" thickBot="1" x14ac:dyDescent="0.4">
      <c r="B14" s="8" t="s">
        <v>40</v>
      </c>
      <c r="C14" s="103">
        <f>SUM('Plan og rapport'!J19:K19)</f>
        <v>0</v>
      </c>
      <c r="D14" s="178">
        <v>0</v>
      </c>
      <c r="E14" s="109">
        <f>C14*D14</f>
        <v>0</v>
      </c>
      <c r="F14" s="230">
        <v>0</v>
      </c>
      <c r="I14" s="168"/>
      <c r="J14" s="169"/>
      <c r="K14" s="170"/>
      <c r="L14" s="154"/>
      <c r="S14" s="154"/>
      <c r="T14" s="154"/>
      <c r="U14" s="154"/>
      <c r="V14" s="154"/>
      <c r="W14" s="154"/>
      <c r="X14" s="154"/>
    </row>
    <row r="15" spans="2:24" ht="15" thickBot="1" x14ac:dyDescent="0.4">
      <c r="B15" s="8" t="s">
        <v>41</v>
      </c>
      <c r="C15" s="103">
        <f>SUM('Plan og rapport'!J20:K20)</f>
        <v>0</v>
      </c>
      <c r="D15" s="178">
        <v>0</v>
      </c>
      <c r="E15" s="109">
        <f t="shared" si="0"/>
        <v>0</v>
      </c>
      <c r="F15" s="230">
        <v>0</v>
      </c>
      <c r="I15" s="168"/>
      <c r="J15" s="169"/>
      <c r="K15" s="170"/>
      <c r="L15" s="154"/>
      <c r="S15" s="154"/>
      <c r="T15" s="154"/>
      <c r="U15" s="154"/>
      <c r="V15" s="154"/>
      <c r="W15" s="154"/>
      <c r="X15" s="154"/>
    </row>
    <row r="16" spans="2:24" ht="15" thickBot="1" x14ac:dyDescent="0.4">
      <c r="B16" s="8" t="s">
        <v>42</v>
      </c>
      <c r="C16" s="103">
        <f>SUM('Plan og rapport'!J21:K21)</f>
        <v>0</v>
      </c>
      <c r="D16" s="178">
        <v>0</v>
      </c>
      <c r="E16" s="109">
        <f t="shared" si="0"/>
        <v>0</v>
      </c>
      <c r="F16" s="230">
        <v>0</v>
      </c>
      <c r="I16" s="168"/>
      <c r="J16" s="169"/>
      <c r="K16" s="170"/>
      <c r="L16" s="154"/>
      <c r="S16" s="154"/>
      <c r="T16" s="154"/>
      <c r="U16" s="154"/>
      <c r="V16" s="154"/>
      <c r="W16" s="154"/>
      <c r="X16" s="154"/>
    </row>
    <row r="17" spans="2:24" ht="15" thickBot="1" x14ac:dyDescent="0.4">
      <c r="B17" s="8" t="s">
        <v>43</v>
      </c>
      <c r="C17" s="103">
        <f>SUM('Plan og rapport'!J22:K22)</f>
        <v>0</v>
      </c>
      <c r="D17" s="178">
        <v>0</v>
      </c>
      <c r="E17" s="109">
        <f t="shared" si="0"/>
        <v>0</v>
      </c>
      <c r="F17" s="230">
        <v>0</v>
      </c>
      <c r="I17" s="168"/>
      <c r="J17" s="169"/>
      <c r="K17" s="170"/>
      <c r="L17" s="154"/>
      <c r="S17" s="154"/>
      <c r="T17" s="154"/>
      <c r="U17" s="154"/>
      <c r="V17" s="154"/>
      <c r="W17" s="154"/>
      <c r="X17" s="154"/>
    </row>
    <row r="18" spans="2:24" ht="15" thickBot="1" x14ac:dyDescent="0.4">
      <c r="B18" s="8" t="s">
        <v>44</v>
      </c>
      <c r="C18" s="103">
        <f>SUM('Plan og rapport'!J23:K23)</f>
        <v>0</v>
      </c>
      <c r="D18" s="178">
        <v>0</v>
      </c>
      <c r="E18" s="109">
        <f t="shared" si="0"/>
        <v>0</v>
      </c>
      <c r="F18" s="230">
        <v>0</v>
      </c>
      <c r="I18" s="168"/>
      <c r="J18" s="169"/>
      <c r="K18" s="170"/>
      <c r="L18" s="154"/>
      <c r="S18" s="154"/>
      <c r="T18" s="154"/>
      <c r="U18" s="154"/>
      <c r="V18" s="154"/>
      <c r="W18" s="154"/>
      <c r="X18" s="154"/>
    </row>
    <row r="19" spans="2:24" ht="15" thickBot="1" x14ac:dyDescent="0.4">
      <c r="B19" s="8" t="s">
        <v>45</v>
      </c>
      <c r="C19" s="103">
        <f>SUM('Plan og rapport'!J24:K24)</f>
        <v>0</v>
      </c>
      <c r="D19" s="178">
        <v>0</v>
      </c>
      <c r="E19" s="109">
        <f t="shared" si="0"/>
        <v>0</v>
      </c>
      <c r="F19" s="230">
        <v>0</v>
      </c>
      <c r="I19" s="168"/>
      <c r="J19" s="169"/>
      <c r="K19" s="170"/>
      <c r="L19" s="154"/>
      <c r="S19" s="154"/>
      <c r="T19" s="154"/>
      <c r="U19" s="154"/>
      <c r="V19" s="154"/>
      <c r="W19" s="154"/>
      <c r="X19" s="154"/>
    </row>
    <row r="20" spans="2:24" ht="15" thickBot="1" x14ac:dyDescent="0.4">
      <c r="B20" s="8" t="s">
        <v>46</v>
      </c>
      <c r="C20" s="103">
        <f>SUM('Plan og rapport'!J25:K25)</f>
        <v>0</v>
      </c>
      <c r="D20" s="178">
        <v>0</v>
      </c>
      <c r="E20" s="109">
        <f t="shared" si="0"/>
        <v>0</v>
      </c>
      <c r="F20" s="230">
        <v>0</v>
      </c>
      <c r="I20" s="168"/>
      <c r="J20" s="169"/>
      <c r="K20" s="170"/>
      <c r="L20" s="154"/>
      <c r="S20" s="154"/>
      <c r="T20" s="154"/>
      <c r="U20" s="154"/>
      <c r="V20" s="154"/>
      <c r="W20" s="154"/>
      <c r="X20" s="154"/>
    </row>
    <row r="21" spans="2:24" ht="15" thickBot="1" x14ac:dyDescent="0.4">
      <c r="B21" s="8" t="s">
        <v>47</v>
      </c>
      <c r="C21" s="103">
        <f>SUM('Plan og rapport'!J26:K26)</f>
        <v>0</v>
      </c>
      <c r="D21" s="178">
        <v>0</v>
      </c>
      <c r="E21" s="109">
        <f t="shared" si="0"/>
        <v>0</v>
      </c>
      <c r="F21" s="230">
        <v>0</v>
      </c>
      <c r="I21" s="168"/>
      <c r="J21" s="169"/>
      <c r="K21" s="170"/>
      <c r="L21" s="154"/>
      <c r="S21" s="154"/>
      <c r="T21" s="154"/>
      <c r="U21" s="154"/>
      <c r="V21" s="154"/>
      <c r="W21" s="154"/>
      <c r="X21" s="154"/>
    </row>
    <row r="22" spans="2:24" ht="15" thickBot="1" x14ac:dyDescent="0.4">
      <c r="B22" s="8" t="s">
        <v>48</v>
      </c>
      <c r="C22" s="103">
        <f>SUM('Plan og rapport'!J27:K27)</f>
        <v>0</v>
      </c>
      <c r="D22" s="178">
        <v>0</v>
      </c>
      <c r="E22" s="109">
        <f t="shared" si="0"/>
        <v>0</v>
      </c>
      <c r="F22" s="230">
        <v>0</v>
      </c>
      <c r="I22" s="171"/>
      <c r="J22" s="172"/>
      <c r="K22" s="173"/>
      <c r="L22" s="154"/>
      <c r="S22" s="154"/>
      <c r="T22" s="154"/>
      <c r="U22" s="154"/>
      <c r="V22" s="154"/>
      <c r="W22" s="154"/>
      <c r="X22" s="154"/>
    </row>
    <row r="23" spans="2:24" ht="15" thickBot="1" x14ac:dyDescent="0.4">
      <c r="B23" s="8" t="s">
        <v>49</v>
      </c>
      <c r="C23" s="103">
        <f>SUM('Plan og rapport'!J28:K28)</f>
        <v>0</v>
      </c>
      <c r="D23" s="178">
        <v>0</v>
      </c>
      <c r="E23" s="109">
        <f t="shared" si="0"/>
        <v>0</v>
      </c>
      <c r="F23" s="230">
        <v>0</v>
      </c>
      <c r="L23" s="154"/>
      <c r="M23" s="154"/>
      <c r="N23" s="154"/>
      <c r="S23" s="154"/>
      <c r="T23" s="154"/>
      <c r="U23" s="154"/>
      <c r="V23" s="154"/>
      <c r="W23" s="154"/>
      <c r="X23" s="154"/>
    </row>
    <row r="24" spans="2:24" ht="15" thickBot="1" x14ac:dyDescent="0.4">
      <c r="B24" s="8" t="s">
        <v>50</v>
      </c>
      <c r="C24" s="103">
        <f>SUM('Plan og rapport'!J29:K29)</f>
        <v>0</v>
      </c>
      <c r="D24" s="178">
        <v>0</v>
      </c>
      <c r="E24" s="109">
        <f t="shared" si="0"/>
        <v>0</v>
      </c>
      <c r="F24" s="230">
        <v>0</v>
      </c>
      <c r="L24" s="154"/>
      <c r="M24" s="154"/>
      <c r="N24" s="154"/>
      <c r="S24" s="154"/>
      <c r="T24" s="154"/>
      <c r="U24" s="154"/>
      <c r="V24" s="154"/>
      <c r="W24" s="154"/>
      <c r="X24" s="154"/>
    </row>
    <row r="25" spans="2:24" ht="15" thickBot="1" x14ac:dyDescent="0.4">
      <c r="B25" s="8" t="s">
        <v>51</v>
      </c>
      <c r="C25" s="103">
        <f>SUM('Plan og rapport'!J30:K30)</f>
        <v>0</v>
      </c>
      <c r="D25" s="178">
        <v>0</v>
      </c>
      <c r="E25" s="109">
        <f t="shared" si="0"/>
        <v>0</v>
      </c>
      <c r="F25" s="230">
        <v>0</v>
      </c>
      <c r="L25" s="154"/>
      <c r="M25" s="154"/>
      <c r="N25" s="154"/>
      <c r="S25" s="154"/>
      <c r="T25" s="154"/>
      <c r="U25" s="154"/>
      <c r="V25" s="154"/>
      <c r="W25" s="154"/>
      <c r="X25" s="154"/>
    </row>
    <row r="26" spans="2:24" ht="15" thickBot="1" x14ac:dyDescent="0.4">
      <c r="B26" s="8" t="s">
        <v>52</v>
      </c>
      <c r="C26" s="103">
        <f>SUM('Plan og rapport'!J31:K31)</f>
        <v>0</v>
      </c>
      <c r="D26" s="178">
        <v>0</v>
      </c>
      <c r="E26" s="109">
        <f t="shared" si="0"/>
        <v>0</v>
      </c>
      <c r="F26" s="230">
        <v>0</v>
      </c>
      <c r="L26" s="154"/>
      <c r="M26" s="154"/>
      <c r="N26" s="154"/>
      <c r="S26" s="154"/>
      <c r="T26" s="154"/>
      <c r="U26" s="154"/>
      <c r="V26" s="154"/>
      <c r="W26" s="154"/>
      <c r="X26" s="154"/>
    </row>
    <row r="27" spans="2:24" ht="15" thickBot="1" x14ac:dyDescent="0.4">
      <c r="B27" s="8" t="s">
        <v>53</v>
      </c>
      <c r="C27" s="103">
        <f>SUM('Plan og rapport'!J32:K32)</f>
        <v>0</v>
      </c>
      <c r="D27" s="178">
        <v>0</v>
      </c>
      <c r="E27" s="109">
        <f t="shared" si="0"/>
        <v>0</v>
      </c>
      <c r="F27" s="230">
        <v>0</v>
      </c>
      <c r="L27" s="154"/>
      <c r="M27" s="154"/>
      <c r="N27" s="154"/>
      <c r="S27" s="154"/>
      <c r="T27" s="154"/>
      <c r="U27" s="154"/>
      <c r="V27" s="154"/>
      <c r="W27" s="154"/>
      <c r="X27" s="154"/>
    </row>
    <row r="28" spans="2:24" ht="15" thickBot="1" x14ac:dyDescent="0.4">
      <c r="B28" s="8" t="s">
        <v>54</v>
      </c>
      <c r="C28" s="103">
        <f>SUM('Plan og rapport'!J33:K33)</f>
        <v>0</v>
      </c>
      <c r="D28" s="178">
        <v>0</v>
      </c>
      <c r="E28" s="109">
        <f t="shared" si="0"/>
        <v>0</v>
      </c>
      <c r="F28" s="230">
        <v>0</v>
      </c>
      <c r="L28" s="154"/>
      <c r="M28" s="154"/>
      <c r="N28" s="154"/>
      <c r="S28" s="154"/>
      <c r="T28" s="154"/>
      <c r="U28" s="154"/>
      <c r="V28" s="154"/>
      <c r="W28" s="154"/>
      <c r="X28" s="154"/>
    </row>
    <row r="29" spans="2:24" ht="15" thickBot="1" x14ac:dyDescent="0.4">
      <c r="B29" s="8" t="s">
        <v>55</v>
      </c>
      <c r="C29" s="103">
        <f>SUM('Plan og rapport'!J34:K34)</f>
        <v>0</v>
      </c>
      <c r="D29" s="178">
        <v>0</v>
      </c>
      <c r="E29" s="109">
        <f t="shared" si="0"/>
        <v>0</v>
      </c>
      <c r="F29" s="230">
        <v>0</v>
      </c>
      <c r="L29" s="154"/>
      <c r="M29" s="154"/>
      <c r="N29" s="154"/>
      <c r="S29" s="154"/>
      <c r="T29" s="154"/>
      <c r="U29" s="154"/>
      <c r="V29" s="154"/>
      <c r="W29" s="154"/>
      <c r="X29" s="154"/>
    </row>
    <row r="30" spans="2:24" ht="15" thickBot="1" x14ac:dyDescent="0.4">
      <c r="B30" s="12" t="s">
        <v>56</v>
      </c>
      <c r="C30" s="103">
        <f>SUM('Plan og rapport'!J35:K35)</f>
        <v>0</v>
      </c>
      <c r="D30" s="180">
        <v>0</v>
      </c>
      <c r="E30" s="157">
        <f t="shared" si="0"/>
        <v>0</v>
      </c>
      <c r="F30" s="231">
        <v>0</v>
      </c>
      <c r="L30" s="154"/>
      <c r="M30" s="154"/>
      <c r="N30" s="154"/>
      <c r="S30" s="154"/>
      <c r="T30" s="154"/>
      <c r="U30" s="154"/>
      <c r="V30" s="154"/>
      <c r="W30" s="154"/>
      <c r="X30" s="154"/>
    </row>
    <row r="31" spans="2:24" ht="15" thickBot="1" x14ac:dyDescent="0.4">
      <c r="B31" s="13" t="s">
        <v>57</v>
      </c>
      <c r="C31" s="105">
        <f>SUM(C8:C30)</f>
        <v>0</v>
      </c>
      <c r="D31" s="98"/>
      <c r="E31" s="112">
        <f>SUM(E8:E30)</f>
        <v>0</v>
      </c>
      <c r="F31" s="226">
        <f>SUM(F8:F30)</f>
        <v>0</v>
      </c>
      <c r="L31" s="154"/>
      <c r="M31" s="154"/>
      <c r="N31" s="154"/>
      <c r="S31" s="154"/>
      <c r="T31" s="154"/>
      <c r="U31" s="154"/>
      <c r="V31" s="154"/>
      <c r="W31" s="154"/>
      <c r="X31" s="154"/>
    </row>
    <row r="32" spans="2:24" ht="15" thickTop="1" x14ac:dyDescent="0.35"/>
    <row r="34" spans="2:6" ht="19" thickBot="1" x14ac:dyDescent="0.4">
      <c r="B34" s="396" t="s">
        <v>136</v>
      </c>
      <c r="C34" s="396"/>
      <c r="D34" s="396"/>
      <c r="E34" s="396"/>
      <c r="F34" s="396"/>
    </row>
    <row r="35" spans="2:6" ht="66.75" customHeight="1" thickBot="1" x14ac:dyDescent="0.4">
      <c r="C35" s="227" t="s">
        <v>62</v>
      </c>
      <c r="D35" s="225" t="s">
        <v>64</v>
      </c>
      <c r="E35" s="228" t="s">
        <v>137</v>
      </c>
      <c r="F35" s="137" t="s">
        <v>132</v>
      </c>
    </row>
    <row r="36" spans="2:6" x14ac:dyDescent="0.35">
      <c r="B36" s="158" t="s">
        <v>138</v>
      </c>
      <c r="C36" s="165">
        <f>'Plan og rapport'!J42+'Plan og rapport'!K42</f>
        <v>0</v>
      </c>
      <c r="D36" s="179">
        <v>0</v>
      </c>
      <c r="E36" s="163">
        <f>C36*D36</f>
        <v>0</v>
      </c>
      <c r="F36" s="229">
        <v>0</v>
      </c>
    </row>
    <row r="37" spans="2:6" x14ac:dyDescent="0.35">
      <c r="B37" s="159" t="s">
        <v>69</v>
      </c>
      <c r="C37" s="80">
        <f>'Plan og rapport'!J43+'Plan og rapport'!K43</f>
        <v>0</v>
      </c>
      <c r="D37" s="178">
        <v>0</v>
      </c>
      <c r="E37" s="53">
        <f t="shared" ref="E37:E40" si="1">C37*D37</f>
        <v>0</v>
      </c>
      <c r="F37" s="230">
        <v>0</v>
      </c>
    </row>
    <row r="38" spans="2:6" x14ac:dyDescent="0.35">
      <c r="B38" s="160" t="s">
        <v>70</v>
      </c>
      <c r="C38" s="80">
        <f>'Plan og rapport'!J44+'Plan og rapport'!K44</f>
        <v>0</v>
      </c>
      <c r="D38" s="178">
        <v>0</v>
      </c>
      <c r="E38" s="53">
        <f t="shared" si="1"/>
        <v>0</v>
      </c>
      <c r="F38" s="230">
        <v>0</v>
      </c>
    </row>
    <row r="39" spans="2:6" x14ac:dyDescent="0.35">
      <c r="B39" s="160" t="s">
        <v>71</v>
      </c>
      <c r="C39" s="80">
        <f>'Plan og rapport'!J45+'Plan og rapport'!K45</f>
        <v>0</v>
      </c>
      <c r="D39" s="178">
        <v>0</v>
      </c>
      <c r="E39" s="53">
        <f t="shared" si="1"/>
        <v>0</v>
      </c>
      <c r="F39" s="230">
        <v>0</v>
      </c>
    </row>
    <row r="40" spans="2:6" ht="15" thickBot="1" x14ac:dyDescent="0.4">
      <c r="B40" s="161" t="s">
        <v>72</v>
      </c>
      <c r="C40" s="166">
        <f>'Plan og rapport'!J46+'Plan og rapport'!K46</f>
        <v>0</v>
      </c>
      <c r="D40" s="180">
        <v>0</v>
      </c>
      <c r="E40" s="162">
        <f t="shared" si="1"/>
        <v>0</v>
      </c>
      <c r="F40" s="231">
        <v>0</v>
      </c>
    </row>
    <row r="41" spans="2:6" ht="15" thickBot="1" x14ac:dyDescent="0.4">
      <c r="B41" s="41" t="s">
        <v>57</v>
      </c>
      <c r="C41" s="62">
        <f>SUM(C36:C40)</f>
        <v>0</v>
      </c>
      <c r="D41" s="33"/>
      <c r="E41" s="45">
        <f>SUM(E36:E40)</f>
        <v>0</v>
      </c>
      <c r="F41" s="226">
        <f>SUM(F36:F40)</f>
        <v>0</v>
      </c>
    </row>
    <row r="42" spans="2:6" ht="15" thickTop="1" x14ac:dyDescent="0.35"/>
  </sheetData>
  <sheetProtection selectLockedCells="1"/>
  <mergeCells count="7">
    <mergeCell ref="B34:F34"/>
    <mergeCell ref="J8:J9"/>
    <mergeCell ref="K8:K9"/>
    <mergeCell ref="B2:D2"/>
    <mergeCell ref="B4:I4"/>
    <mergeCell ref="I8:I9"/>
    <mergeCell ref="B6:F6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M4:R8"/>
  <sheetViews>
    <sheetView topLeftCell="A18" workbookViewId="0">
      <selection activeCell="N13" sqref="N13"/>
    </sheetView>
  </sheetViews>
  <sheetFormatPr baseColWidth="10" defaultColWidth="11.453125" defaultRowHeight="14.5" x14ac:dyDescent="0.35"/>
  <sheetData>
    <row r="4" spans="13:18" x14ac:dyDescent="0.35">
      <c r="M4" s="14"/>
      <c r="N4" s="15"/>
      <c r="O4" s="14"/>
      <c r="P4" s="14"/>
    </row>
    <row r="5" spans="13:18" x14ac:dyDescent="0.35">
      <c r="M5" s="14"/>
      <c r="N5" s="14"/>
      <c r="O5" s="14"/>
      <c r="P5" s="14"/>
      <c r="R5" s="15"/>
    </row>
    <row r="6" spans="13:18" x14ac:dyDescent="0.35">
      <c r="M6" s="14"/>
      <c r="N6" s="14"/>
      <c r="O6" s="14"/>
      <c r="P6" s="15"/>
    </row>
    <row r="7" spans="13:18" x14ac:dyDescent="0.35">
      <c r="M7" s="14"/>
      <c r="N7" s="15"/>
      <c r="O7" s="14"/>
      <c r="P7" s="14"/>
    </row>
    <row r="8" spans="13:18" x14ac:dyDescent="0.35">
      <c r="M8" s="14"/>
      <c r="N8" s="14"/>
      <c r="O8" s="14"/>
      <c r="P8" s="14"/>
      <c r="Q8" s="15"/>
    </row>
  </sheetData>
  <sheetProtection selectLockedCell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29908f-7ecf-4107-8e82-8cf3c73c2624">
      <Terms xmlns="http://schemas.microsoft.com/office/infopath/2007/PartnerControls"/>
    </lcf76f155ced4ddcb4097134ff3c332f>
    <TaxCatchAll xmlns="8ca3c102-990f-484f-81fb-83f8bf509c83" xsi:nil="true"/>
    <Bilder xmlns="2f29908f-7ecf-4107-8e82-8cf3c73c2624" xsi:nil="true"/>
    <Archived xmlns="8ca3c102-990f-484f-81fb-83f8bf509c83" xsi:nil="true"/>
    <ArchivedBy xmlns="8ca3c102-990f-484f-81fb-83f8bf509c83" xsi:nil="true"/>
    <ArchivedTo xmlns="8ca3c102-990f-484f-81fb-83f8bf509c83">
      <Url xsi:nil="true"/>
      <Description xsi:nil="true"/>
    </ArchivedTo>
    <Ok xmlns="2f29908f-7ecf-4107-8e82-8cf3c73c2624">false</O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025CAAB3E97C4CA78AA3DB5675E5EC" ma:contentTypeVersion="21" ma:contentTypeDescription="Opprett et nytt dokument." ma:contentTypeScope="" ma:versionID="a5f19f647efde54e37ae1e7cc5a6b8e2">
  <xsd:schema xmlns:xsd="http://www.w3.org/2001/XMLSchema" xmlns:xs="http://www.w3.org/2001/XMLSchema" xmlns:p="http://schemas.microsoft.com/office/2006/metadata/properties" xmlns:ns2="2f29908f-7ecf-4107-8e82-8cf3c73c2624" xmlns:ns3="8ca3c102-990f-484f-81fb-83f8bf509c83" targetNamespace="http://schemas.microsoft.com/office/2006/metadata/properties" ma:root="true" ma:fieldsID="ba0040b84715ad343cfc37c9368aec37" ns2:_="" ns3:_="">
    <xsd:import namespace="2f29908f-7ecf-4107-8e82-8cf3c73c2624"/>
    <xsd:import namespace="8ca3c102-990f-484f-81fb-83f8bf509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Bilder" minOccurs="0"/>
                <xsd:element ref="ns2:MediaLengthInSeconds" minOccurs="0"/>
                <xsd:element ref="ns2:MediaServiceObjectDetectorVersions" minOccurs="0"/>
                <xsd:element ref="ns3:Archived" minOccurs="0"/>
                <xsd:element ref="ns3:ArchivedBy" minOccurs="0"/>
                <xsd:element ref="ns3:ArchivedTo" minOccurs="0"/>
                <xsd:element ref="ns2:MediaServiceSearchProperties" minOccurs="0"/>
                <xsd:element ref="ns2:O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9908f-7ecf-4107-8e82-8cf3c73c2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ce0dab0-675e-4e26-a66d-4a4c4802c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ilder" ma:index="20" nillable="true" ma:displayName="Bilder" ma:format="Thumbnail" ma:internalName="Bilder">
      <xsd:simpleType>
        <xsd:restriction base="dms:Unknow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k" ma:index="27" nillable="true" ma:displayName="Ok" ma:default="0" ma:format="Dropdown" ma:internalName="Ok">
      <xsd:simpleType>
        <xsd:restriction base="dms:Boolea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3c102-990f-484f-81fb-83f8bf509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0bb81a-ecd9-4a46-84fc-d65d0a6e8cb2}" ma:internalName="TaxCatchAll" ma:showField="CatchAllData" ma:web="8ca3c102-990f-484f-81fb-83f8bf509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" ma:index="23" nillable="true" ma:displayName="Arkivert" ma:format="DateTime" ma:internalName="Archived">
      <xsd:simpleType>
        <xsd:restriction base="dms:DateTime"/>
      </xsd:simpleType>
    </xsd:element>
    <xsd:element name="ArchivedBy" ma:index="24" nillable="true" ma:displayName="Arkivert av" ma:internalName="ArchivedBy">
      <xsd:simpleType>
        <xsd:restriction base="dms:Text"/>
      </xsd:simpleType>
    </xsd:element>
    <xsd:element name="ArchivedTo" ma:index="25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D259C-801A-4E71-8D62-460D889F1C7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8ca3c102-990f-484f-81fb-83f8bf509c83"/>
    <ds:schemaRef ds:uri="2f29908f-7ecf-4107-8e82-8cf3c73c2624"/>
  </ds:schemaRefs>
</ds:datastoreItem>
</file>

<file path=customXml/itemProps2.xml><?xml version="1.0" encoding="utf-8"?>
<ds:datastoreItem xmlns:ds="http://schemas.openxmlformats.org/officeDocument/2006/customXml" ds:itemID="{B0C30FC8-B15D-48FA-841B-A94F001935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A100B-301A-4E8D-BE5C-870DAAEB8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9908f-7ecf-4107-8e82-8cf3c73c2624"/>
    <ds:schemaRef ds:uri="8ca3c102-990f-484f-81fb-83f8bf509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Plan og rapport</vt:lpstr>
      <vt:lpstr>Antall el-entreprenører</vt:lpstr>
      <vt:lpstr>Prosjekter</vt:lpstr>
      <vt:lpstr>Bruksanvisning</vt:lpstr>
    </vt:vector>
  </TitlesOfParts>
  <Manager/>
  <Company>DSB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Planverktøy for DLE</dc:title>
  <dc:subject/>
  <dc:creator>Marius Wormnæs;Paul Hermansen</dc:creator>
  <cp:keywords/>
  <dc:description/>
  <cp:lastModifiedBy>Aarvold, Kristine</cp:lastModifiedBy>
  <cp:revision>20110926</cp:revision>
  <dcterms:created xsi:type="dcterms:W3CDTF">2009-03-26T12:09:37Z</dcterms:created>
  <dcterms:modified xsi:type="dcterms:W3CDTF">2025-09-18T12:06:00Z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0x010100C3025CAAB3E97C4CA78AA3DB5675E5EC</vt:lpwstr>
  </property>
  <property fmtid="{D5CDD505-2E9C-101B-9397-08002B2CF9AE}" pid="3" name="MediaServiceImageTags">
    <vt:lpwstr/>
  </property>
</Properties>
</file>